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00 - Vedlejší a ostan..." sheetId="2" r:id="rId2"/>
    <sheet name="SO 001 - DEMOLICE" sheetId="3" r:id="rId3"/>
    <sheet name="SO 002 - PROVIZORNÍ OCHRA..." sheetId="4" r:id="rId4"/>
    <sheet name="SO 150 - VJEZD NA POZEMEK..." sheetId="5" r:id="rId5"/>
    <sheet name="SO 201 - MOST Y002 - REKO..." sheetId="6" r:id="rId6"/>
    <sheet name="SO 202 - KABELOVODY" sheetId="7" r:id="rId7"/>
    <sheet name="SO 401 - PŘELOŽKA KABELŮ ..." sheetId="8" r:id="rId8"/>
    <sheet name="SO 402 - PŘELOŽKA KABELŮ ..." sheetId="9" r:id="rId9"/>
    <sheet name="SO 402.2 - DRŽÁKY STOŽÁRŮ..." sheetId="10" r:id="rId10"/>
    <sheet name="SO 404 - PŘELOŽKA KABELŮ TSK" sheetId="11" r:id="rId11"/>
    <sheet name="SO 661.1 - Úprava TV, pro..." sheetId="12" r:id="rId12"/>
    <sheet name="SO 661.2 - Úprava TV, def..." sheetId="13" r:id="rId13"/>
    <sheet name="Pokyny pro vyplnění" sheetId="14" r:id="rId14"/>
  </sheets>
  <definedNames>
    <definedName name="_xlnm.Print_Area" localSheetId="0">'Rekapitulace stavby'!$D$4:$AO$36,'Rekapitulace stavby'!$C$42:$AQ$67</definedName>
    <definedName name="_xlnm.Print_Titles" localSheetId="0">'Rekapitulace stavby'!$52:$52</definedName>
    <definedName name="_xlnm._FilterDatabase" localSheetId="1" hidden="1">'SO 000 - Vedlejší a ostan...'!$C$83:$K$98</definedName>
    <definedName name="_xlnm.Print_Area" localSheetId="1">'SO 000 - Vedlejší a ostan...'!$C$4:$J$39,'SO 000 - Vedlejší a ostan...'!$C$45:$J$65,'SO 000 - Vedlejší a ostan...'!$C$71:$K$98</definedName>
    <definedName name="_xlnm.Print_Titles" localSheetId="1">'SO 000 - Vedlejší a ostan...'!$83:$83</definedName>
    <definedName name="_xlnm._FilterDatabase" localSheetId="2" hidden="1">'SO 001 - DEMOLICE'!$C$85:$K$176</definedName>
    <definedName name="_xlnm.Print_Area" localSheetId="2">'SO 001 - DEMOLICE'!$C$4:$J$39,'SO 001 - DEMOLICE'!$C$45:$J$67,'SO 001 - DEMOLICE'!$C$73:$K$176</definedName>
    <definedName name="_xlnm.Print_Titles" localSheetId="2">'SO 001 - DEMOLICE'!$85:$85</definedName>
    <definedName name="_xlnm._FilterDatabase" localSheetId="3" hidden="1">'SO 002 - PROVIZORNÍ OCHRA...'!$C$83:$K$125</definedName>
    <definedName name="_xlnm.Print_Area" localSheetId="3">'SO 002 - PROVIZORNÍ OCHRA...'!$C$4:$J$39,'SO 002 - PROVIZORNÍ OCHRA...'!$C$45:$J$65,'SO 002 - PROVIZORNÍ OCHRA...'!$C$71:$K$125</definedName>
    <definedName name="_xlnm.Print_Titles" localSheetId="3">'SO 002 - PROVIZORNÍ OCHRA...'!$83:$83</definedName>
    <definedName name="_xlnm._FilterDatabase" localSheetId="4" hidden="1">'SO 150 - VJEZD NA POZEMEK...'!$C$88:$K$142</definedName>
    <definedName name="_xlnm.Print_Area" localSheetId="4">'SO 150 - VJEZD NA POZEMEK...'!$C$4:$J$39,'SO 150 - VJEZD NA POZEMEK...'!$C$45:$J$70,'SO 150 - VJEZD NA POZEMEK...'!$C$76:$K$142</definedName>
    <definedName name="_xlnm.Print_Titles" localSheetId="4">'SO 150 - VJEZD NA POZEMEK...'!$88:$88</definedName>
    <definedName name="_xlnm._FilterDatabase" localSheetId="5" hidden="1">'SO 201 - MOST Y002 - REKO...'!$C$91:$K$346</definedName>
    <definedName name="_xlnm.Print_Area" localSheetId="5">'SO 201 - MOST Y002 - REKO...'!$C$4:$J$39,'SO 201 - MOST Y002 - REKO...'!$C$45:$J$73,'SO 201 - MOST Y002 - REKO...'!$C$79:$K$346</definedName>
    <definedName name="_xlnm.Print_Titles" localSheetId="5">'SO 201 - MOST Y002 - REKO...'!$91:$91</definedName>
    <definedName name="_xlnm._FilterDatabase" localSheetId="6" hidden="1">'SO 202 - KABELOVODY'!$C$85:$K$126</definedName>
    <definedName name="_xlnm.Print_Area" localSheetId="6">'SO 202 - KABELOVODY'!$C$4:$J$39,'SO 202 - KABELOVODY'!$C$45:$J$67,'SO 202 - KABELOVODY'!$C$73:$K$126</definedName>
    <definedName name="_xlnm.Print_Titles" localSheetId="6">'SO 202 - KABELOVODY'!$85:$85</definedName>
    <definedName name="_xlnm._FilterDatabase" localSheetId="7" hidden="1">'SO 401 - PŘELOŽKA KABELŮ ...'!$C$79:$K$82</definedName>
    <definedName name="_xlnm.Print_Area" localSheetId="7">'SO 401 - PŘELOŽKA KABELŮ ...'!$C$4:$J$39,'SO 401 - PŘELOŽKA KABELŮ ...'!$C$45:$J$61,'SO 401 - PŘELOŽKA KABELŮ ...'!$C$67:$K$82</definedName>
    <definedName name="_xlnm.Print_Titles" localSheetId="7">'SO 401 - PŘELOŽKA KABELŮ ...'!$79:$79</definedName>
    <definedName name="_xlnm._FilterDatabase" localSheetId="8" hidden="1">'SO 402 - PŘELOŽKA KABELŮ ...'!$C$84:$K$136</definedName>
    <definedName name="_xlnm.Print_Area" localSheetId="8">'SO 402 - PŘELOŽKA KABELŮ ...'!$C$4:$J$39,'SO 402 - PŘELOŽKA KABELŮ ...'!$C$45:$J$66,'SO 402 - PŘELOŽKA KABELŮ ...'!$C$72:$K$136</definedName>
    <definedName name="_xlnm.Print_Titles" localSheetId="8">'SO 402 - PŘELOŽKA KABELŮ ...'!$84:$84</definedName>
    <definedName name="_xlnm._FilterDatabase" localSheetId="9" hidden="1">'SO 402.2 - DRŽÁKY STOŽÁRŮ...'!$C$82:$K$91</definedName>
    <definedName name="_xlnm.Print_Area" localSheetId="9">'SO 402.2 - DRŽÁKY STOŽÁRŮ...'!$C$4:$J$39,'SO 402.2 - DRŽÁKY STOŽÁRŮ...'!$C$45:$J$64,'SO 402.2 - DRŽÁKY STOŽÁRŮ...'!$C$70:$K$91</definedName>
    <definedName name="_xlnm.Print_Titles" localSheetId="9">'SO 402.2 - DRŽÁKY STOŽÁRŮ...'!$82:$82</definedName>
    <definedName name="_xlnm._FilterDatabase" localSheetId="10" hidden="1">'SO 404 - PŘELOŽKA KABELŮ TSK'!$C$85:$K$175</definedName>
    <definedName name="_xlnm.Print_Area" localSheetId="10">'SO 404 - PŘELOŽKA KABELŮ TSK'!$C$4:$J$39,'SO 404 - PŘELOŽKA KABELŮ TSK'!$C$45:$J$67,'SO 404 - PŘELOŽKA KABELŮ TSK'!$C$73:$K$175</definedName>
    <definedName name="_xlnm.Print_Titles" localSheetId="10">'SO 404 - PŘELOŽKA KABELŮ TSK'!$85:$85</definedName>
    <definedName name="_xlnm._FilterDatabase" localSheetId="11" hidden="1">'SO 661.1 - Úprava TV, pro...'!$C$78:$K$134</definedName>
    <definedName name="_xlnm.Print_Area" localSheetId="11">'SO 661.1 - Úprava TV, pro...'!$C$4:$J$39,'SO 661.1 - Úprava TV, pro...'!$C$45:$J$60,'SO 661.1 - Úprava TV, pro...'!$C$66:$K$134</definedName>
    <definedName name="_xlnm.Print_Titles" localSheetId="11">'SO 661.1 - Úprava TV, pro...'!$78:$78</definedName>
    <definedName name="_xlnm._FilterDatabase" localSheetId="12" hidden="1">'SO 661.2 - Úprava TV, def...'!$C$78:$K$103</definedName>
    <definedName name="_xlnm.Print_Area" localSheetId="12">'SO 661.2 - Úprava TV, def...'!$C$4:$J$39,'SO 661.2 - Úprava TV, def...'!$C$45:$J$60,'SO 661.2 - Úprava TV, def...'!$C$66:$K$103</definedName>
    <definedName name="_xlnm.Print_Titles" localSheetId="12">'SO 661.2 - Úprava TV, def...'!$78:$78</definedName>
    <definedName name="_xlnm.Print_Area" localSheetId="13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13" r="J37"/>
  <c r="J36"/>
  <c i="1" r="AY66"/>
  <c i="13" r="J35"/>
  <c i="1" r="AX66"/>
  <c i="13" r="BI100"/>
  <c r="BH100"/>
  <c r="BG100"/>
  <c r="BF100"/>
  <c r="T100"/>
  <c r="R100"/>
  <c r="P100"/>
  <c r="BK100"/>
  <c r="J100"/>
  <c r="BE100"/>
  <c r="BI97"/>
  <c r="BH97"/>
  <c r="BG97"/>
  <c r="BF97"/>
  <c r="T97"/>
  <c r="R97"/>
  <c r="P97"/>
  <c r="BK97"/>
  <c r="J97"/>
  <c r="BE97"/>
  <c r="BI94"/>
  <c r="BH94"/>
  <c r="BG94"/>
  <c r="BF94"/>
  <c r="T94"/>
  <c r="R94"/>
  <c r="P94"/>
  <c r="BK94"/>
  <c r="J94"/>
  <c r="BE94"/>
  <c r="BI91"/>
  <c r="BH91"/>
  <c r="BG91"/>
  <c r="BF91"/>
  <c r="T91"/>
  <c r="R91"/>
  <c r="P91"/>
  <c r="BK91"/>
  <c r="J91"/>
  <c r="BE91"/>
  <c r="BI87"/>
  <c r="BH87"/>
  <c r="BG87"/>
  <c r="BF87"/>
  <c r="T87"/>
  <c r="R87"/>
  <c r="P87"/>
  <c r="BK87"/>
  <c r="J87"/>
  <c r="BE87"/>
  <c r="BI83"/>
  <c r="BH83"/>
  <c r="BG83"/>
  <c r="BF83"/>
  <c r="T83"/>
  <c r="R83"/>
  <c r="P83"/>
  <c r="BK83"/>
  <c r="J83"/>
  <c r="BE83"/>
  <c r="BI80"/>
  <c r="F37"/>
  <c i="1" r="BD66"/>
  <c i="13" r="BH80"/>
  <c r="F36"/>
  <c i="1" r="BC66"/>
  <c i="13" r="BG80"/>
  <c r="F35"/>
  <c i="1" r="BB66"/>
  <c i="13" r="BF80"/>
  <c r="J34"/>
  <c i="1" r="AW66"/>
  <c i="13" r="F34"/>
  <c i="1" r="BA66"/>
  <c i="13" r="T80"/>
  <c r="T79"/>
  <c r="R80"/>
  <c r="R79"/>
  <c r="P80"/>
  <c r="P79"/>
  <c i="1" r="AU66"/>
  <c i="13" r="BK80"/>
  <c r="BK79"/>
  <c r="J79"/>
  <c r="J59"/>
  <c r="J30"/>
  <c i="1" r="AG66"/>
  <c i="13" r="J80"/>
  <c r="BE80"/>
  <c r="J33"/>
  <c i="1" r="AV66"/>
  <c i="13" r="F33"/>
  <c i="1" r="AZ66"/>
  <c i="13" r="F73"/>
  <c r="E71"/>
  <c r="F52"/>
  <c r="E50"/>
  <c r="J39"/>
  <c r="J24"/>
  <c r="E24"/>
  <c r="J76"/>
  <c r="J55"/>
  <c r="J23"/>
  <c r="J21"/>
  <c r="E21"/>
  <c r="J75"/>
  <c r="J54"/>
  <c r="J20"/>
  <c r="J18"/>
  <c r="E18"/>
  <c r="F76"/>
  <c r="F55"/>
  <c r="J17"/>
  <c r="J15"/>
  <c r="E15"/>
  <c r="F75"/>
  <c r="F54"/>
  <c r="J14"/>
  <c r="J12"/>
  <c r="J73"/>
  <c r="J52"/>
  <c r="E7"/>
  <c r="E69"/>
  <c r="E48"/>
  <c i="12" r="J37"/>
  <c r="J36"/>
  <c i="1" r="AY65"/>
  <c i="12" r="J35"/>
  <c i="1" r="AX65"/>
  <c i="12" r="BI134"/>
  <c r="BH134"/>
  <c r="BG134"/>
  <c r="BF134"/>
  <c r="T134"/>
  <c r="R134"/>
  <c r="P134"/>
  <c r="BK134"/>
  <c r="J134"/>
  <c r="BE134"/>
  <c r="BI130"/>
  <c r="BH130"/>
  <c r="BG130"/>
  <c r="BF130"/>
  <c r="T130"/>
  <c r="R130"/>
  <c r="P130"/>
  <c r="BK130"/>
  <c r="J130"/>
  <c r="BE130"/>
  <c r="BI126"/>
  <c r="BH126"/>
  <c r="BG126"/>
  <c r="BF126"/>
  <c r="T126"/>
  <c r="R126"/>
  <c r="P126"/>
  <c r="BK126"/>
  <c r="J126"/>
  <c r="BE126"/>
  <c r="BI123"/>
  <c r="BH123"/>
  <c r="BG123"/>
  <c r="BF123"/>
  <c r="T123"/>
  <c r="R123"/>
  <c r="P123"/>
  <c r="BK123"/>
  <c r="J123"/>
  <c r="BE123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3"/>
  <c r="BH113"/>
  <c r="BG113"/>
  <c r="BF113"/>
  <c r="T113"/>
  <c r="R113"/>
  <c r="P113"/>
  <c r="BK113"/>
  <c r="J113"/>
  <c r="BE113"/>
  <c r="BI109"/>
  <c r="BH109"/>
  <c r="BG109"/>
  <c r="BF109"/>
  <c r="T109"/>
  <c r="R109"/>
  <c r="P109"/>
  <c r="BK109"/>
  <c r="J109"/>
  <c r="BE109"/>
  <c r="BI105"/>
  <c r="BH105"/>
  <c r="BG105"/>
  <c r="BF105"/>
  <c r="T105"/>
  <c r="R105"/>
  <c r="P105"/>
  <c r="BK105"/>
  <c r="J105"/>
  <c r="BE105"/>
  <c r="BI101"/>
  <c r="BH101"/>
  <c r="BG101"/>
  <c r="BF101"/>
  <c r="T101"/>
  <c r="R101"/>
  <c r="P101"/>
  <c r="BK101"/>
  <c r="J101"/>
  <c r="BE101"/>
  <c r="BI98"/>
  <c r="BH98"/>
  <c r="BG98"/>
  <c r="BF98"/>
  <c r="T98"/>
  <c r="R98"/>
  <c r="P98"/>
  <c r="BK98"/>
  <c r="J98"/>
  <c r="BE98"/>
  <c r="BI95"/>
  <c r="BH95"/>
  <c r="BG95"/>
  <c r="BF95"/>
  <c r="T95"/>
  <c r="R95"/>
  <c r="P95"/>
  <c r="BK95"/>
  <c r="J95"/>
  <c r="BE95"/>
  <c r="BI92"/>
  <c r="BH92"/>
  <c r="BG92"/>
  <c r="BF92"/>
  <c r="T92"/>
  <c r="R92"/>
  <c r="P92"/>
  <c r="BK92"/>
  <c r="J92"/>
  <c r="BE92"/>
  <c r="BI89"/>
  <c r="BH89"/>
  <c r="BG89"/>
  <c r="BF89"/>
  <c r="T89"/>
  <c r="R89"/>
  <c r="P89"/>
  <c r="BK89"/>
  <c r="J89"/>
  <c r="BE89"/>
  <c r="BI86"/>
  <c r="BH86"/>
  <c r="BG86"/>
  <c r="BF86"/>
  <c r="T86"/>
  <c r="R86"/>
  <c r="P86"/>
  <c r="BK86"/>
  <c r="J86"/>
  <c r="BE86"/>
  <c r="BI83"/>
  <c r="BH83"/>
  <c r="BG83"/>
  <c r="BF83"/>
  <c r="T83"/>
  <c r="R83"/>
  <c r="P83"/>
  <c r="BK83"/>
  <c r="J83"/>
  <c r="BE83"/>
  <c r="BI80"/>
  <c r="F37"/>
  <c i="1" r="BD65"/>
  <c i="12" r="BH80"/>
  <c r="F36"/>
  <c i="1" r="BC65"/>
  <c i="12" r="BG80"/>
  <c r="F35"/>
  <c i="1" r="BB65"/>
  <c i="12" r="BF80"/>
  <c r="J34"/>
  <c i="1" r="AW65"/>
  <c i="12" r="F34"/>
  <c i="1" r="BA65"/>
  <c i="12" r="T80"/>
  <c r="T79"/>
  <c r="R80"/>
  <c r="R79"/>
  <c r="P80"/>
  <c r="P79"/>
  <c i="1" r="AU65"/>
  <c i="12" r="BK80"/>
  <c r="BK79"/>
  <c r="J79"/>
  <c r="J59"/>
  <c r="J30"/>
  <c i="1" r="AG65"/>
  <c i="12" r="J80"/>
  <c r="BE80"/>
  <c r="J33"/>
  <c i="1" r="AV65"/>
  <c i="12" r="F33"/>
  <c i="1" r="AZ65"/>
  <c i="12" r="F73"/>
  <c r="E71"/>
  <c r="F52"/>
  <c r="E50"/>
  <c r="J39"/>
  <c r="J24"/>
  <c r="E24"/>
  <c r="J76"/>
  <c r="J55"/>
  <c r="J23"/>
  <c r="J21"/>
  <c r="E21"/>
  <c r="J75"/>
  <c r="J54"/>
  <c r="J20"/>
  <c r="J18"/>
  <c r="E18"/>
  <c r="F76"/>
  <c r="F55"/>
  <c r="J17"/>
  <c r="J15"/>
  <c r="E15"/>
  <c r="F75"/>
  <c r="F54"/>
  <c r="J14"/>
  <c r="J12"/>
  <c r="J73"/>
  <c r="J52"/>
  <c r="E7"/>
  <c r="E69"/>
  <c r="E48"/>
  <c i="11" r="J37"/>
  <c r="J36"/>
  <c i="1" r="AY64"/>
  <c i="11" r="J35"/>
  <c i="1" r="AX64"/>
  <c i="11"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0"/>
  <c r="BH170"/>
  <c r="BG170"/>
  <c r="BF170"/>
  <c r="T170"/>
  <c r="R170"/>
  <c r="P170"/>
  <c r="BK170"/>
  <c r="J170"/>
  <c r="BE170"/>
  <c r="BI168"/>
  <c r="BH168"/>
  <c r="BG168"/>
  <c r="BF168"/>
  <c r="T168"/>
  <c r="R168"/>
  <c r="P168"/>
  <c r="BK168"/>
  <c r="J168"/>
  <c r="BE168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1"/>
  <c r="BH141"/>
  <c r="BG141"/>
  <c r="BF141"/>
  <c r="T141"/>
  <c r="R141"/>
  <c r="P141"/>
  <c r="BK141"/>
  <c r="J141"/>
  <c r="BE141"/>
  <c r="BI140"/>
  <c r="BH140"/>
  <c r="BG140"/>
  <c r="BF140"/>
  <c r="T140"/>
  <c r="T139"/>
  <c r="R140"/>
  <c r="R139"/>
  <c r="P140"/>
  <c r="P139"/>
  <c r="BK140"/>
  <c r="BK139"/>
  <c r="J139"/>
  <c r="J140"/>
  <c r="BE140"/>
  <c r="J66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1"/>
  <c r="BH121"/>
  <c r="BG121"/>
  <c r="BF121"/>
  <c r="T121"/>
  <c r="T120"/>
  <c r="R121"/>
  <c r="R120"/>
  <c r="P121"/>
  <c r="P120"/>
  <c r="BK121"/>
  <c r="BK120"/>
  <c r="J120"/>
  <c r="J121"/>
  <c r="BE121"/>
  <c r="J65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T110"/>
  <c r="T109"/>
  <c r="R111"/>
  <c r="R110"/>
  <c r="R109"/>
  <c r="P111"/>
  <c r="P110"/>
  <c r="P109"/>
  <c r="BK111"/>
  <c r="BK110"/>
  <c r="J110"/>
  <c r="BK109"/>
  <c r="J109"/>
  <c r="J111"/>
  <c r="BE111"/>
  <c r="J64"/>
  <c r="J63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2"/>
  <c r="BH102"/>
  <c r="BG102"/>
  <c r="BF102"/>
  <c r="T102"/>
  <c r="R102"/>
  <c r="P102"/>
  <c r="BK102"/>
  <c r="J102"/>
  <c r="BE102"/>
  <c r="BI100"/>
  <c r="BH100"/>
  <c r="BG100"/>
  <c r="BF100"/>
  <c r="T100"/>
  <c r="T99"/>
  <c r="R100"/>
  <c r="R99"/>
  <c r="P100"/>
  <c r="P99"/>
  <c r="BK100"/>
  <c r="BK99"/>
  <c r="J99"/>
  <c r="J100"/>
  <c r="BE100"/>
  <c r="J62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1"/>
  <c r="BH91"/>
  <c r="BG91"/>
  <c r="BF91"/>
  <c r="T91"/>
  <c r="R91"/>
  <c r="P91"/>
  <c r="BK91"/>
  <c r="J91"/>
  <c r="BE91"/>
  <c r="BI89"/>
  <c r="F37"/>
  <c i="1" r="BD64"/>
  <c i="11" r="BH89"/>
  <c r="F36"/>
  <c i="1" r="BC64"/>
  <c i="11" r="BG89"/>
  <c r="F35"/>
  <c i="1" r="BB64"/>
  <c i="11" r="BF89"/>
  <c r="J34"/>
  <c i="1" r="AW64"/>
  <c i="11" r="F34"/>
  <c i="1" r="BA64"/>
  <c i="11" r="T89"/>
  <c r="T88"/>
  <c r="T87"/>
  <c r="T86"/>
  <c r="R89"/>
  <c r="R88"/>
  <c r="R87"/>
  <c r="R86"/>
  <c r="P89"/>
  <c r="P88"/>
  <c r="P87"/>
  <c r="P86"/>
  <c i="1" r="AU64"/>
  <c i="11" r="BK89"/>
  <c r="BK88"/>
  <c r="J88"/>
  <c r="BK87"/>
  <c r="J87"/>
  <c r="BK86"/>
  <c r="J86"/>
  <c r="J59"/>
  <c r="J30"/>
  <c i="1" r="AG64"/>
  <c i="11" r="J89"/>
  <c r="BE89"/>
  <c r="J33"/>
  <c i="1" r="AV64"/>
  <c i="11" r="F33"/>
  <c i="1" r="AZ64"/>
  <c i="11" r="J61"/>
  <c r="J60"/>
  <c r="F80"/>
  <c r="E78"/>
  <c r="F52"/>
  <c r="E50"/>
  <c r="J39"/>
  <c r="J24"/>
  <c r="E24"/>
  <c r="J83"/>
  <c r="J55"/>
  <c r="J23"/>
  <c r="J21"/>
  <c r="E21"/>
  <c r="J82"/>
  <c r="J54"/>
  <c r="J20"/>
  <c r="J18"/>
  <c r="E18"/>
  <c r="F83"/>
  <c r="F55"/>
  <c r="J17"/>
  <c r="J15"/>
  <c r="E15"/>
  <c r="F82"/>
  <c r="F54"/>
  <c r="J14"/>
  <c r="J12"/>
  <c r="J80"/>
  <c r="J52"/>
  <c r="E7"/>
  <c r="E76"/>
  <c r="E48"/>
  <c i="10" r="J88"/>
  <c r="J37"/>
  <c r="J36"/>
  <c i="1" r="AY63"/>
  <c i="10" r="J35"/>
  <c i="1" r="AX63"/>
  <c i="10" r="BI90"/>
  <c r="BH90"/>
  <c r="BG90"/>
  <c r="BF90"/>
  <c r="T90"/>
  <c r="T89"/>
  <c r="R90"/>
  <c r="R89"/>
  <c r="P90"/>
  <c r="P89"/>
  <c r="BK90"/>
  <c r="BK89"/>
  <c r="J89"/>
  <c r="J90"/>
  <c r="BE90"/>
  <c r="J63"/>
  <c r="J62"/>
  <c r="BI87"/>
  <c r="BH87"/>
  <c r="BG87"/>
  <c r="BF87"/>
  <c r="T87"/>
  <c r="R87"/>
  <c r="P87"/>
  <c r="BK87"/>
  <c r="J87"/>
  <c r="BE87"/>
  <c r="BI86"/>
  <c r="F37"/>
  <c i="1" r="BD63"/>
  <c i="10" r="BH86"/>
  <c r="F36"/>
  <c i="1" r="BC63"/>
  <c i="10" r="BG86"/>
  <c r="F35"/>
  <c i="1" r="BB63"/>
  <c i="10" r="BF86"/>
  <c r="J34"/>
  <c i="1" r="AW63"/>
  <c i="10" r="F34"/>
  <c i="1" r="BA63"/>
  <c i="10" r="T86"/>
  <c r="T85"/>
  <c r="T84"/>
  <c r="T83"/>
  <c r="R86"/>
  <c r="R85"/>
  <c r="R84"/>
  <c r="R83"/>
  <c r="P86"/>
  <c r="P85"/>
  <c r="P84"/>
  <c r="P83"/>
  <c i="1" r="AU63"/>
  <c i="10" r="BK86"/>
  <c r="BK85"/>
  <c r="J85"/>
  <c r="BK84"/>
  <c r="J84"/>
  <c r="BK83"/>
  <c r="J83"/>
  <c r="J59"/>
  <c r="J30"/>
  <c i="1" r="AG63"/>
  <c i="10" r="J86"/>
  <c r="BE86"/>
  <c r="J33"/>
  <c i="1" r="AV63"/>
  <c i="10" r="F33"/>
  <c i="1" r="AZ63"/>
  <c i="10" r="J61"/>
  <c r="J60"/>
  <c r="F77"/>
  <c r="E75"/>
  <c r="F52"/>
  <c r="E50"/>
  <c r="J39"/>
  <c r="J24"/>
  <c r="E24"/>
  <c r="J80"/>
  <c r="J55"/>
  <c r="J23"/>
  <c r="J21"/>
  <c r="E21"/>
  <c r="J79"/>
  <c r="J54"/>
  <c r="J20"/>
  <c r="J18"/>
  <c r="E18"/>
  <c r="F80"/>
  <c r="F55"/>
  <c r="J17"/>
  <c r="J15"/>
  <c r="E15"/>
  <c r="F79"/>
  <c r="F54"/>
  <c r="J14"/>
  <c r="J12"/>
  <c r="J77"/>
  <c r="J52"/>
  <c r="E7"/>
  <c r="E73"/>
  <c r="E48"/>
  <c i="9" r="J37"/>
  <c r="J36"/>
  <c i="1" r="AY62"/>
  <c i="9" r="J35"/>
  <c i="1" r="AX62"/>
  <c i="9"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T129"/>
  <c r="R130"/>
  <c r="R129"/>
  <c r="P130"/>
  <c r="P129"/>
  <c r="BK130"/>
  <c r="BK129"/>
  <c r="J129"/>
  <c r="J130"/>
  <c r="BE130"/>
  <c r="J65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0"/>
  <c r="BH110"/>
  <c r="BG110"/>
  <c r="BF110"/>
  <c r="T110"/>
  <c r="T109"/>
  <c r="R110"/>
  <c r="R109"/>
  <c r="P110"/>
  <c r="P109"/>
  <c r="BK110"/>
  <c r="BK109"/>
  <c r="J109"/>
  <c r="J110"/>
  <c r="BE110"/>
  <c r="J64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T99"/>
  <c r="T98"/>
  <c r="R100"/>
  <c r="R99"/>
  <c r="R98"/>
  <c r="P100"/>
  <c r="P99"/>
  <c r="P98"/>
  <c r="BK100"/>
  <c r="BK99"/>
  <c r="J99"/>
  <c r="BK98"/>
  <c r="J98"/>
  <c r="J100"/>
  <c r="BE100"/>
  <c r="J63"/>
  <c r="J62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0"/>
  <c r="BH90"/>
  <c r="BG90"/>
  <c r="BF90"/>
  <c r="T90"/>
  <c r="R90"/>
  <c r="P90"/>
  <c r="BK90"/>
  <c r="J90"/>
  <c r="BE90"/>
  <c r="BI88"/>
  <c r="F37"/>
  <c i="1" r="BD62"/>
  <c i="9" r="BH88"/>
  <c r="F36"/>
  <c i="1" r="BC62"/>
  <c i="9" r="BG88"/>
  <c r="F35"/>
  <c i="1" r="BB62"/>
  <c i="9" r="BF88"/>
  <c r="J34"/>
  <c i="1" r="AW62"/>
  <c i="9" r="F34"/>
  <c i="1" r="BA62"/>
  <c i="9" r="T88"/>
  <c r="T87"/>
  <c r="T86"/>
  <c r="T85"/>
  <c r="R88"/>
  <c r="R87"/>
  <c r="R86"/>
  <c r="R85"/>
  <c r="P88"/>
  <c r="P87"/>
  <c r="P86"/>
  <c r="P85"/>
  <c i="1" r="AU62"/>
  <c i="9" r="BK88"/>
  <c r="BK87"/>
  <c r="J87"/>
  <c r="BK86"/>
  <c r="J86"/>
  <c r="BK85"/>
  <c r="J85"/>
  <c r="J59"/>
  <c r="J30"/>
  <c i="1" r="AG62"/>
  <c i="9" r="J88"/>
  <c r="BE88"/>
  <c r="J33"/>
  <c i="1" r="AV62"/>
  <c i="9" r="F33"/>
  <c i="1" r="AZ62"/>
  <c i="9" r="J61"/>
  <c r="J60"/>
  <c r="F79"/>
  <c r="E77"/>
  <c r="F52"/>
  <c r="E50"/>
  <c r="J39"/>
  <c r="J24"/>
  <c r="E24"/>
  <c r="J82"/>
  <c r="J55"/>
  <c r="J23"/>
  <c r="J21"/>
  <c r="E21"/>
  <c r="J81"/>
  <c r="J54"/>
  <c r="J20"/>
  <c r="J18"/>
  <c r="E18"/>
  <c r="F82"/>
  <c r="F55"/>
  <c r="J17"/>
  <c r="J15"/>
  <c r="E15"/>
  <c r="F81"/>
  <c r="F54"/>
  <c r="J14"/>
  <c r="J12"/>
  <c r="J79"/>
  <c r="J52"/>
  <c r="E7"/>
  <c r="E75"/>
  <c r="E48"/>
  <c i="8" r="J37"/>
  <c r="J36"/>
  <c i="1" r="AY61"/>
  <c i="8" r="J35"/>
  <c i="1" r="AX61"/>
  <c i="8" r="BI82"/>
  <c r="F37"/>
  <c i="1" r="BD61"/>
  <c i="8" r="BH82"/>
  <c r="F36"/>
  <c i="1" r="BC61"/>
  <c i="8" r="BG82"/>
  <c r="F35"/>
  <c i="1" r="BB61"/>
  <c i="8" r="BF82"/>
  <c r="J34"/>
  <c i="1" r="AW61"/>
  <c i="8" r="F34"/>
  <c i="1" r="BA61"/>
  <c i="8" r="T82"/>
  <c r="T81"/>
  <c r="T80"/>
  <c r="R82"/>
  <c r="R81"/>
  <c r="R80"/>
  <c r="P82"/>
  <c r="P81"/>
  <c r="P80"/>
  <c i="1" r="AU61"/>
  <c i="8" r="BK82"/>
  <c r="BK81"/>
  <c r="J81"/>
  <c r="BK80"/>
  <c r="J80"/>
  <c r="J59"/>
  <c r="J30"/>
  <c i="1" r="AG61"/>
  <c i="8" r="J82"/>
  <c r="BE82"/>
  <c r="J33"/>
  <c i="1" r="AV61"/>
  <c i="8" r="F33"/>
  <c i="1" r="AZ61"/>
  <c i="8" r="J60"/>
  <c r="F74"/>
  <c r="E72"/>
  <c r="F52"/>
  <c r="E50"/>
  <c r="J39"/>
  <c r="J24"/>
  <c r="E24"/>
  <c r="J77"/>
  <c r="J55"/>
  <c r="J23"/>
  <c r="J21"/>
  <c r="E21"/>
  <c r="J76"/>
  <c r="J54"/>
  <c r="J20"/>
  <c r="J18"/>
  <c r="E18"/>
  <c r="F77"/>
  <c r="F55"/>
  <c r="J17"/>
  <c r="J15"/>
  <c r="E15"/>
  <c r="F76"/>
  <c r="F54"/>
  <c r="J14"/>
  <c r="J12"/>
  <c r="J74"/>
  <c r="J52"/>
  <c r="E7"/>
  <c r="E70"/>
  <c r="E48"/>
  <c i="7" r="J37"/>
  <c r="J36"/>
  <c i="1" r="AY60"/>
  <c i="7" r="J35"/>
  <c i="1" r="AX60"/>
  <c i="7" r="BI124"/>
  <c r="BH124"/>
  <c r="BG124"/>
  <c r="BF124"/>
  <c r="T124"/>
  <c r="R124"/>
  <c r="P124"/>
  <c r="BK124"/>
  <c r="J124"/>
  <c r="BE124"/>
  <c r="BI121"/>
  <c r="BH121"/>
  <c r="BG121"/>
  <c r="BF121"/>
  <c r="T121"/>
  <c r="R121"/>
  <c r="P121"/>
  <c r="BK121"/>
  <c r="J121"/>
  <c r="BE121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2"/>
  <c r="BH112"/>
  <c r="BG112"/>
  <c r="BF112"/>
  <c r="T112"/>
  <c r="R112"/>
  <c r="P112"/>
  <c r="BK112"/>
  <c r="J112"/>
  <c r="BE112"/>
  <c r="BI110"/>
  <c r="BH110"/>
  <c r="BG110"/>
  <c r="BF110"/>
  <c r="T110"/>
  <c r="T109"/>
  <c r="T108"/>
  <c r="R110"/>
  <c r="R109"/>
  <c r="R108"/>
  <c r="P110"/>
  <c r="P109"/>
  <c r="P108"/>
  <c r="BK110"/>
  <c r="BK109"/>
  <c r="J109"/>
  <c r="BK108"/>
  <c r="J108"/>
  <c r="J110"/>
  <c r="BE110"/>
  <c r="J66"/>
  <c r="J65"/>
  <c r="BI106"/>
  <c r="BH106"/>
  <c r="BG106"/>
  <c r="BF106"/>
  <c r="T106"/>
  <c r="R106"/>
  <c r="P106"/>
  <c r="BK106"/>
  <c r="J106"/>
  <c r="BE106"/>
  <c r="BI103"/>
  <c r="BH103"/>
  <c r="BG103"/>
  <c r="BF103"/>
  <c r="T103"/>
  <c r="R103"/>
  <c r="P103"/>
  <c r="BK103"/>
  <c r="J103"/>
  <c r="BE103"/>
  <c r="BI100"/>
  <c r="BH100"/>
  <c r="BG100"/>
  <c r="BF100"/>
  <c r="T100"/>
  <c r="R100"/>
  <c r="P100"/>
  <c r="BK100"/>
  <c r="J100"/>
  <c r="BE100"/>
  <c r="BI97"/>
  <c r="BH97"/>
  <c r="BG97"/>
  <c r="BF97"/>
  <c r="T97"/>
  <c r="T96"/>
  <c r="T95"/>
  <c r="R97"/>
  <c r="R96"/>
  <c r="R95"/>
  <c r="P97"/>
  <c r="P96"/>
  <c r="P95"/>
  <c r="BK97"/>
  <c r="BK96"/>
  <c r="J96"/>
  <c r="BK95"/>
  <c r="J95"/>
  <c r="J97"/>
  <c r="BE97"/>
  <c r="J64"/>
  <c r="J63"/>
  <c r="BI94"/>
  <c r="BH94"/>
  <c r="BG94"/>
  <c r="BF94"/>
  <c r="T94"/>
  <c r="T93"/>
  <c r="R94"/>
  <c r="R93"/>
  <c r="P94"/>
  <c r="P93"/>
  <c r="BK94"/>
  <c r="BK93"/>
  <c r="J93"/>
  <c r="J94"/>
  <c r="BE94"/>
  <c r="J6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F37"/>
  <c i="1" r="BD60"/>
  <c i="7" r="BH89"/>
  <c r="F36"/>
  <c i="1" r="BC60"/>
  <c i="7" r="BG89"/>
  <c r="F35"/>
  <c i="1" r="BB60"/>
  <c i="7" r="BF89"/>
  <c r="J34"/>
  <c i="1" r="AW60"/>
  <c i="7" r="F34"/>
  <c i="1" r="BA60"/>
  <c i="7" r="T89"/>
  <c r="T88"/>
  <c r="T87"/>
  <c r="T86"/>
  <c r="R89"/>
  <c r="R88"/>
  <c r="R87"/>
  <c r="R86"/>
  <c r="P89"/>
  <c r="P88"/>
  <c r="P87"/>
  <c r="P86"/>
  <c i="1" r="AU60"/>
  <c i="7" r="BK89"/>
  <c r="BK88"/>
  <c r="J88"/>
  <c r="BK87"/>
  <c r="J87"/>
  <c r="BK86"/>
  <c r="J86"/>
  <c r="J59"/>
  <c r="J30"/>
  <c i="1" r="AG60"/>
  <c i="7" r="J89"/>
  <c r="BE89"/>
  <c r="J33"/>
  <c i="1" r="AV60"/>
  <c i="7" r="F33"/>
  <c i="1" r="AZ60"/>
  <c i="7" r="J61"/>
  <c r="J60"/>
  <c r="F80"/>
  <c r="E78"/>
  <c r="F52"/>
  <c r="E50"/>
  <c r="J39"/>
  <c r="J24"/>
  <c r="E24"/>
  <c r="J83"/>
  <c r="J55"/>
  <c r="J23"/>
  <c r="J21"/>
  <c r="E21"/>
  <c r="J82"/>
  <c r="J54"/>
  <c r="J20"/>
  <c r="J18"/>
  <c r="E18"/>
  <c r="F83"/>
  <c r="F55"/>
  <c r="J17"/>
  <c r="J15"/>
  <c r="E15"/>
  <c r="F82"/>
  <c r="F54"/>
  <c r="J14"/>
  <c r="J12"/>
  <c r="J80"/>
  <c r="J52"/>
  <c r="E7"/>
  <c r="E76"/>
  <c r="E48"/>
  <c i="6" r="J37"/>
  <c r="J36"/>
  <c i="1" r="AY59"/>
  <c i="6" r="J35"/>
  <c i="1" r="AX59"/>
  <c i="6" r="BI346"/>
  <c r="BH346"/>
  <c r="BG346"/>
  <c r="BF346"/>
  <c r="T346"/>
  <c r="R346"/>
  <c r="P346"/>
  <c r="BK346"/>
  <c r="J346"/>
  <c r="BE346"/>
  <c r="BI343"/>
  <c r="BH343"/>
  <c r="BG343"/>
  <c r="BF343"/>
  <c r="T343"/>
  <c r="R343"/>
  <c r="P343"/>
  <c r="BK343"/>
  <c r="J343"/>
  <c r="BE343"/>
  <c r="BI338"/>
  <c r="BH338"/>
  <c r="BG338"/>
  <c r="BF338"/>
  <c r="T338"/>
  <c r="R338"/>
  <c r="P338"/>
  <c r="BK338"/>
  <c r="J338"/>
  <c r="BE338"/>
  <c r="BI336"/>
  <c r="BH336"/>
  <c r="BG336"/>
  <c r="BF336"/>
  <c r="T336"/>
  <c r="R336"/>
  <c r="P336"/>
  <c r="BK336"/>
  <c r="J336"/>
  <c r="BE336"/>
  <c r="BI334"/>
  <c r="BH334"/>
  <c r="BG334"/>
  <c r="BF334"/>
  <c r="T334"/>
  <c r="T333"/>
  <c r="R334"/>
  <c r="R333"/>
  <c r="P334"/>
  <c r="P333"/>
  <c r="BK334"/>
  <c r="BK333"/>
  <c r="J333"/>
  <c r="J334"/>
  <c r="BE334"/>
  <c r="J72"/>
  <c r="BI332"/>
  <c r="BH332"/>
  <c r="BG332"/>
  <c r="BF332"/>
  <c r="T332"/>
  <c r="R332"/>
  <c r="P332"/>
  <c r="BK332"/>
  <c r="J332"/>
  <c r="BE332"/>
  <c r="BI330"/>
  <c r="BH330"/>
  <c r="BG330"/>
  <c r="BF330"/>
  <c r="T330"/>
  <c r="R330"/>
  <c r="P330"/>
  <c r="BK330"/>
  <c r="J330"/>
  <c r="BE330"/>
  <c r="BI329"/>
  <c r="BH329"/>
  <c r="BG329"/>
  <c r="BF329"/>
  <c r="T329"/>
  <c r="R329"/>
  <c r="P329"/>
  <c r="BK329"/>
  <c r="J329"/>
  <c r="BE329"/>
  <c r="BI326"/>
  <c r="BH326"/>
  <c r="BG326"/>
  <c r="BF326"/>
  <c r="T326"/>
  <c r="R326"/>
  <c r="P326"/>
  <c r="BK326"/>
  <c r="J326"/>
  <c r="BE326"/>
  <c r="BI324"/>
  <c r="BH324"/>
  <c r="BG324"/>
  <c r="BF324"/>
  <c r="T324"/>
  <c r="R324"/>
  <c r="P324"/>
  <c r="BK324"/>
  <c r="J324"/>
  <c r="BE324"/>
  <c r="BI322"/>
  <c r="BH322"/>
  <c r="BG322"/>
  <c r="BF322"/>
  <c r="T322"/>
  <c r="R322"/>
  <c r="P322"/>
  <c r="BK322"/>
  <c r="J322"/>
  <c r="BE322"/>
  <c r="BI316"/>
  <c r="BH316"/>
  <c r="BG316"/>
  <c r="BF316"/>
  <c r="T316"/>
  <c r="R316"/>
  <c r="P316"/>
  <c r="BK316"/>
  <c r="J316"/>
  <c r="BE316"/>
  <c r="BI313"/>
  <c r="BH313"/>
  <c r="BG313"/>
  <c r="BF313"/>
  <c r="T313"/>
  <c r="R313"/>
  <c r="P313"/>
  <c r="BK313"/>
  <c r="J313"/>
  <c r="BE313"/>
  <c r="BI312"/>
  <c r="BH312"/>
  <c r="BG312"/>
  <c r="BF312"/>
  <c r="T312"/>
  <c r="T311"/>
  <c r="T310"/>
  <c r="R312"/>
  <c r="R311"/>
  <c r="R310"/>
  <c r="P312"/>
  <c r="P311"/>
  <c r="P310"/>
  <c r="BK312"/>
  <c r="BK311"/>
  <c r="J311"/>
  <c r="BK310"/>
  <c r="J310"/>
  <c r="J312"/>
  <c r="BE312"/>
  <c r="J71"/>
  <c r="J70"/>
  <c r="BI309"/>
  <c r="BH309"/>
  <c r="BG309"/>
  <c r="BF309"/>
  <c r="T309"/>
  <c r="T308"/>
  <c r="R309"/>
  <c r="R308"/>
  <c r="P309"/>
  <c r="P308"/>
  <c r="BK309"/>
  <c r="BK308"/>
  <c r="J308"/>
  <c r="J309"/>
  <c r="BE309"/>
  <c r="J69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304"/>
  <c r="BH304"/>
  <c r="BG304"/>
  <c r="BF304"/>
  <c r="T304"/>
  <c r="T303"/>
  <c r="R304"/>
  <c r="R303"/>
  <c r="P304"/>
  <c r="P303"/>
  <c r="BK304"/>
  <c r="BK303"/>
  <c r="J303"/>
  <c r="J304"/>
  <c r="BE304"/>
  <c r="J68"/>
  <c r="BI301"/>
  <c r="BH301"/>
  <c r="BG301"/>
  <c r="BF301"/>
  <c r="T301"/>
  <c r="R301"/>
  <c r="P301"/>
  <c r="BK301"/>
  <c r="J301"/>
  <c r="BE301"/>
  <c r="BI293"/>
  <c r="BH293"/>
  <c r="BG293"/>
  <c r="BF293"/>
  <c r="T293"/>
  <c r="R293"/>
  <c r="P293"/>
  <c r="BK293"/>
  <c r="J293"/>
  <c r="BE293"/>
  <c r="BI291"/>
  <c r="BH291"/>
  <c r="BG291"/>
  <c r="BF291"/>
  <c r="T291"/>
  <c r="R291"/>
  <c r="P291"/>
  <c r="BK291"/>
  <c r="J291"/>
  <c r="BE291"/>
  <c r="BI289"/>
  <c r="BH289"/>
  <c r="BG289"/>
  <c r="BF289"/>
  <c r="T289"/>
  <c r="R289"/>
  <c r="P289"/>
  <c r="BK289"/>
  <c r="J289"/>
  <c r="BE289"/>
  <c r="BI281"/>
  <c r="BH281"/>
  <c r="BG281"/>
  <c r="BF281"/>
  <c r="T281"/>
  <c r="R281"/>
  <c r="P281"/>
  <c r="BK281"/>
  <c r="J281"/>
  <c r="BE281"/>
  <c r="BI277"/>
  <c r="BH277"/>
  <c r="BG277"/>
  <c r="BF277"/>
  <c r="T277"/>
  <c r="R277"/>
  <c r="P277"/>
  <c r="BK277"/>
  <c r="J277"/>
  <c r="BE277"/>
  <c r="BI266"/>
  <c r="BH266"/>
  <c r="BG266"/>
  <c r="BF266"/>
  <c r="T266"/>
  <c r="R266"/>
  <c r="P266"/>
  <c r="BK266"/>
  <c r="J266"/>
  <c r="BE266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2"/>
  <c r="BH262"/>
  <c r="BG262"/>
  <c r="BF262"/>
  <c r="T262"/>
  <c r="R262"/>
  <c r="P262"/>
  <c r="BK262"/>
  <c r="J262"/>
  <c r="BE262"/>
  <c r="BI261"/>
  <c r="BH261"/>
  <c r="BG261"/>
  <c r="BF261"/>
  <c r="T261"/>
  <c r="R261"/>
  <c r="P261"/>
  <c r="BK261"/>
  <c r="J261"/>
  <c r="BE261"/>
  <c r="BI259"/>
  <c r="BH259"/>
  <c r="BG259"/>
  <c r="BF259"/>
  <c r="T259"/>
  <c r="T258"/>
  <c r="R259"/>
  <c r="R258"/>
  <c r="P259"/>
  <c r="P258"/>
  <c r="BK259"/>
  <c r="BK258"/>
  <c r="J258"/>
  <c r="J259"/>
  <c r="BE259"/>
  <c r="J67"/>
  <c r="BI254"/>
  <c r="BH254"/>
  <c r="BG254"/>
  <c r="BF254"/>
  <c r="T254"/>
  <c r="R254"/>
  <c r="P254"/>
  <c r="BK254"/>
  <c r="J254"/>
  <c r="BE254"/>
  <c r="BI250"/>
  <c r="BH250"/>
  <c r="BG250"/>
  <c r="BF250"/>
  <c r="T250"/>
  <c r="R250"/>
  <c r="P250"/>
  <c r="BK250"/>
  <c r="J250"/>
  <c r="BE250"/>
  <c r="BI245"/>
  <c r="BH245"/>
  <c r="BG245"/>
  <c r="BF245"/>
  <c r="T245"/>
  <c r="T244"/>
  <c r="R245"/>
  <c r="R244"/>
  <c r="P245"/>
  <c r="P244"/>
  <c r="BK245"/>
  <c r="BK244"/>
  <c r="J244"/>
  <c r="J245"/>
  <c r="BE245"/>
  <c r="J66"/>
  <c r="BI242"/>
  <c r="BH242"/>
  <c r="BG242"/>
  <c r="BF242"/>
  <c r="T242"/>
  <c r="T241"/>
  <c r="R242"/>
  <c r="R241"/>
  <c r="P242"/>
  <c r="P241"/>
  <c r="BK242"/>
  <c r="BK241"/>
  <c r="J241"/>
  <c r="J242"/>
  <c r="BE242"/>
  <c r="J65"/>
  <c r="BI239"/>
  <c r="BH239"/>
  <c r="BG239"/>
  <c r="BF239"/>
  <c r="T239"/>
  <c r="R239"/>
  <c r="P239"/>
  <c r="BK239"/>
  <c r="J239"/>
  <c r="BE239"/>
  <c r="BI235"/>
  <c r="BH235"/>
  <c r="BG235"/>
  <c r="BF235"/>
  <c r="T235"/>
  <c r="R235"/>
  <c r="P235"/>
  <c r="BK235"/>
  <c r="J235"/>
  <c r="BE235"/>
  <c r="BI233"/>
  <c r="BH233"/>
  <c r="BG233"/>
  <c r="BF233"/>
  <c r="T233"/>
  <c r="R233"/>
  <c r="P233"/>
  <c r="BK233"/>
  <c r="J233"/>
  <c r="BE233"/>
  <c r="BI231"/>
  <c r="BH231"/>
  <c r="BG231"/>
  <c r="BF231"/>
  <c r="T231"/>
  <c r="R231"/>
  <c r="P231"/>
  <c r="BK231"/>
  <c r="J231"/>
  <c r="BE231"/>
  <c r="BI227"/>
  <c r="BH227"/>
  <c r="BG227"/>
  <c r="BF227"/>
  <c r="T227"/>
  <c r="R227"/>
  <c r="P227"/>
  <c r="BK227"/>
  <c r="J227"/>
  <c r="BE227"/>
  <c r="BI225"/>
  <c r="BH225"/>
  <c r="BG225"/>
  <c r="BF225"/>
  <c r="T225"/>
  <c r="R225"/>
  <c r="P225"/>
  <c r="BK225"/>
  <c r="J225"/>
  <c r="BE225"/>
  <c r="BI223"/>
  <c r="BH223"/>
  <c r="BG223"/>
  <c r="BF223"/>
  <c r="T223"/>
  <c r="R223"/>
  <c r="P223"/>
  <c r="BK223"/>
  <c r="J223"/>
  <c r="BE223"/>
  <c r="BI221"/>
  <c r="BH221"/>
  <c r="BG221"/>
  <c r="BF221"/>
  <c r="T221"/>
  <c r="R221"/>
  <c r="P221"/>
  <c r="BK221"/>
  <c r="J221"/>
  <c r="BE221"/>
  <c r="BI219"/>
  <c r="BH219"/>
  <c r="BG219"/>
  <c r="BF219"/>
  <c r="T219"/>
  <c r="T218"/>
  <c r="R219"/>
  <c r="R218"/>
  <c r="P219"/>
  <c r="P218"/>
  <c r="BK219"/>
  <c r="BK218"/>
  <c r="J218"/>
  <c r="J219"/>
  <c r="BE219"/>
  <c r="J64"/>
  <c r="BI216"/>
  <c r="BH216"/>
  <c r="BG216"/>
  <c r="BF216"/>
  <c r="T216"/>
  <c r="R216"/>
  <c r="P216"/>
  <c r="BK216"/>
  <c r="J216"/>
  <c r="BE216"/>
  <c r="BI214"/>
  <c r="BH214"/>
  <c r="BG214"/>
  <c r="BF214"/>
  <c r="T214"/>
  <c r="R214"/>
  <c r="P214"/>
  <c r="BK214"/>
  <c r="J214"/>
  <c r="BE214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8"/>
  <c r="BH208"/>
  <c r="BG208"/>
  <c r="BF208"/>
  <c r="T208"/>
  <c r="R208"/>
  <c r="P208"/>
  <c r="BK208"/>
  <c r="J208"/>
  <c r="BE208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0"/>
  <c r="BH180"/>
  <c r="BG180"/>
  <c r="BF180"/>
  <c r="T180"/>
  <c r="R180"/>
  <c r="P180"/>
  <c r="BK180"/>
  <c r="J180"/>
  <c r="BE180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0"/>
  <c r="BH170"/>
  <c r="BG170"/>
  <c r="BF170"/>
  <c r="T170"/>
  <c r="R170"/>
  <c r="P170"/>
  <c r="BK170"/>
  <c r="J170"/>
  <c r="BE170"/>
  <c r="BI168"/>
  <c r="BH168"/>
  <c r="BG168"/>
  <c r="BF168"/>
  <c r="T168"/>
  <c r="T167"/>
  <c r="R168"/>
  <c r="R167"/>
  <c r="P168"/>
  <c r="P167"/>
  <c r="BK168"/>
  <c r="BK167"/>
  <c r="J167"/>
  <c r="J168"/>
  <c r="BE168"/>
  <c r="J63"/>
  <c r="BI165"/>
  <c r="BH165"/>
  <c r="BG165"/>
  <c r="BF165"/>
  <c r="T165"/>
  <c r="R165"/>
  <c r="P165"/>
  <c r="BK165"/>
  <c r="J165"/>
  <c r="BE165"/>
  <c r="BI163"/>
  <c r="BH163"/>
  <c r="BG163"/>
  <c r="BF163"/>
  <c r="T163"/>
  <c r="R163"/>
  <c r="P163"/>
  <c r="BK163"/>
  <c r="J163"/>
  <c r="BE163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1"/>
  <c r="BH151"/>
  <c r="BG151"/>
  <c r="BF151"/>
  <c r="T151"/>
  <c r="R151"/>
  <c r="P151"/>
  <c r="BK151"/>
  <c r="J151"/>
  <c r="BE151"/>
  <c r="BI137"/>
  <c r="BH137"/>
  <c r="BG137"/>
  <c r="BF137"/>
  <c r="T137"/>
  <c r="R137"/>
  <c r="P137"/>
  <c r="BK137"/>
  <c r="J137"/>
  <c r="BE137"/>
  <c r="BI123"/>
  <c r="BH123"/>
  <c r="BG123"/>
  <c r="BF123"/>
  <c r="T123"/>
  <c r="R123"/>
  <c r="P123"/>
  <c r="BK123"/>
  <c r="J123"/>
  <c r="BE123"/>
  <c r="BI117"/>
  <c r="BH117"/>
  <c r="BG117"/>
  <c r="BF117"/>
  <c r="T117"/>
  <c r="T116"/>
  <c r="R117"/>
  <c r="R116"/>
  <c r="P117"/>
  <c r="P116"/>
  <c r="BK117"/>
  <c r="BK116"/>
  <c r="J116"/>
  <c r="J117"/>
  <c r="BE117"/>
  <c r="J62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7"/>
  <c r="BH97"/>
  <c r="BG97"/>
  <c r="BF97"/>
  <c r="T97"/>
  <c r="R97"/>
  <c r="P97"/>
  <c r="BK97"/>
  <c r="J97"/>
  <c r="BE97"/>
  <c r="BI95"/>
  <c r="F37"/>
  <c i="1" r="BD59"/>
  <c i="6" r="BH95"/>
  <c r="F36"/>
  <c i="1" r="BC59"/>
  <c i="6" r="BG95"/>
  <c r="F35"/>
  <c i="1" r="BB59"/>
  <c i="6" r="BF95"/>
  <c r="J34"/>
  <c i="1" r="AW59"/>
  <c i="6" r="F34"/>
  <c i="1" r="BA59"/>
  <c i="6" r="T95"/>
  <c r="T94"/>
  <c r="T93"/>
  <c r="T92"/>
  <c r="R95"/>
  <c r="R94"/>
  <c r="R93"/>
  <c r="R92"/>
  <c r="P95"/>
  <c r="P94"/>
  <c r="P93"/>
  <c r="P92"/>
  <c i="1" r="AU59"/>
  <c i="6" r="BK95"/>
  <c r="BK94"/>
  <c r="J94"/>
  <c r="BK93"/>
  <c r="J93"/>
  <c r="BK92"/>
  <c r="J92"/>
  <c r="J59"/>
  <c r="J30"/>
  <c i="1" r="AG59"/>
  <c i="6" r="J95"/>
  <c r="BE95"/>
  <c r="J33"/>
  <c i="1" r="AV59"/>
  <c i="6" r="F33"/>
  <c i="1" r="AZ59"/>
  <c i="6" r="J61"/>
  <c r="J60"/>
  <c r="F86"/>
  <c r="E84"/>
  <c r="F52"/>
  <c r="E50"/>
  <c r="J39"/>
  <c r="J24"/>
  <c r="E24"/>
  <c r="J89"/>
  <c r="J55"/>
  <c r="J23"/>
  <c r="J21"/>
  <c r="E21"/>
  <c r="J88"/>
  <c r="J54"/>
  <c r="J20"/>
  <c r="J18"/>
  <c r="E18"/>
  <c r="F89"/>
  <c r="F55"/>
  <c r="J17"/>
  <c r="J15"/>
  <c r="E15"/>
  <c r="F88"/>
  <c r="F54"/>
  <c r="J14"/>
  <c r="J12"/>
  <c r="J86"/>
  <c r="J52"/>
  <c r="E7"/>
  <c r="E82"/>
  <c r="E48"/>
  <c i="5" r="J37"/>
  <c r="J36"/>
  <c i="1" r="AY58"/>
  <c i="5" r="J35"/>
  <c i="1" r="AX58"/>
  <c i="5"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9"/>
  <c r="BH139"/>
  <c r="BG139"/>
  <c r="BF139"/>
  <c r="T139"/>
  <c r="T138"/>
  <c r="T137"/>
  <c r="R139"/>
  <c r="R138"/>
  <c r="R137"/>
  <c r="P139"/>
  <c r="P138"/>
  <c r="P137"/>
  <c r="BK139"/>
  <c r="BK138"/>
  <c r="J138"/>
  <c r="BK137"/>
  <c r="J137"/>
  <c r="J139"/>
  <c r="BE139"/>
  <c r="J69"/>
  <c r="J68"/>
  <c r="BI136"/>
  <c r="BH136"/>
  <c r="BG136"/>
  <c r="BF136"/>
  <c r="T136"/>
  <c r="T135"/>
  <c r="R136"/>
  <c r="R135"/>
  <c r="P136"/>
  <c r="P135"/>
  <c r="BK136"/>
  <c r="BK135"/>
  <c r="J135"/>
  <c r="J136"/>
  <c r="BE136"/>
  <c r="J67"/>
  <c r="BI133"/>
  <c r="BH133"/>
  <c r="BG133"/>
  <c r="BF133"/>
  <c r="T133"/>
  <c r="R133"/>
  <c r="P133"/>
  <c r="BK133"/>
  <c r="J133"/>
  <c r="BE133"/>
  <c r="BI131"/>
  <c r="BH131"/>
  <c r="BG131"/>
  <c r="BF131"/>
  <c r="T131"/>
  <c r="R131"/>
  <c r="P131"/>
  <c r="BK131"/>
  <c r="J131"/>
  <c r="BE131"/>
  <c r="BI130"/>
  <c r="BH130"/>
  <c r="BG130"/>
  <c r="BF130"/>
  <c r="T130"/>
  <c r="T129"/>
  <c r="R130"/>
  <c r="R129"/>
  <c r="P130"/>
  <c r="P129"/>
  <c r="BK130"/>
  <c r="BK129"/>
  <c r="J129"/>
  <c r="J130"/>
  <c r="BE130"/>
  <c r="J66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T122"/>
  <c r="R123"/>
  <c r="R122"/>
  <c r="P123"/>
  <c r="P122"/>
  <c r="BK123"/>
  <c r="BK122"/>
  <c r="J122"/>
  <c r="J123"/>
  <c r="BE123"/>
  <c r="J65"/>
  <c r="BI120"/>
  <c r="BH120"/>
  <c r="BG120"/>
  <c r="BF120"/>
  <c r="T120"/>
  <c r="T119"/>
  <c r="R120"/>
  <c r="R119"/>
  <c r="P120"/>
  <c r="P119"/>
  <c r="BK120"/>
  <c r="BK119"/>
  <c r="J119"/>
  <c r="J120"/>
  <c r="BE120"/>
  <c r="J64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9"/>
  <c r="BH109"/>
  <c r="BG109"/>
  <c r="BF109"/>
  <c r="T109"/>
  <c r="T108"/>
  <c r="R109"/>
  <c r="R108"/>
  <c r="P109"/>
  <c r="P108"/>
  <c r="BK109"/>
  <c r="BK108"/>
  <c r="J108"/>
  <c r="J109"/>
  <c r="BE109"/>
  <c r="J63"/>
  <c r="BI106"/>
  <c r="BH106"/>
  <c r="BG106"/>
  <c r="BF106"/>
  <c r="T106"/>
  <c r="T105"/>
  <c r="R106"/>
  <c r="R105"/>
  <c r="P106"/>
  <c r="P105"/>
  <c r="BK106"/>
  <c r="BK105"/>
  <c r="J105"/>
  <c r="J106"/>
  <c r="BE106"/>
  <c r="J62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2"/>
  <c r="F37"/>
  <c i="1" r="BD58"/>
  <c i="5" r="BH92"/>
  <c r="F36"/>
  <c i="1" r="BC58"/>
  <c i="5" r="BG92"/>
  <c r="F35"/>
  <c i="1" r="BB58"/>
  <c i="5" r="BF92"/>
  <c r="J34"/>
  <c i="1" r="AW58"/>
  <c i="5" r="F34"/>
  <c i="1" r="BA58"/>
  <c i="5" r="T92"/>
  <c r="T91"/>
  <c r="T90"/>
  <c r="T89"/>
  <c r="R92"/>
  <c r="R91"/>
  <c r="R90"/>
  <c r="R89"/>
  <c r="P92"/>
  <c r="P91"/>
  <c r="P90"/>
  <c r="P89"/>
  <c i="1" r="AU58"/>
  <c i="5" r="BK92"/>
  <c r="BK91"/>
  <c r="J91"/>
  <c r="BK90"/>
  <c r="J90"/>
  <c r="BK89"/>
  <c r="J89"/>
  <c r="J59"/>
  <c r="J30"/>
  <c i="1" r="AG58"/>
  <c i="5" r="J92"/>
  <c r="BE92"/>
  <c r="J33"/>
  <c i="1" r="AV58"/>
  <c i="5" r="F33"/>
  <c i="1" r="AZ58"/>
  <c i="5" r="J61"/>
  <c r="J60"/>
  <c r="F83"/>
  <c r="E81"/>
  <c r="F52"/>
  <c r="E50"/>
  <c r="J39"/>
  <c r="J24"/>
  <c r="E24"/>
  <c r="J86"/>
  <c r="J55"/>
  <c r="J23"/>
  <c r="J21"/>
  <c r="E21"/>
  <c r="J85"/>
  <c r="J54"/>
  <c r="J20"/>
  <c r="J18"/>
  <c r="E18"/>
  <c r="F86"/>
  <c r="F55"/>
  <c r="J17"/>
  <c r="J15"/>
  <c r="E15"/>
  <c r="F85"/>
  <c r="F54"/>
  <c r="J14"/>
  <c r="J12"/>
  <c r="J83"/>
  <c r="J52"/>
  <c r="E7"/>
  <c r="E79"/>
  <c r="E48"/>
  <c i="4" r="J37"/>
  <c r="J36"/>
  <c i="1" r="AY57"/>
  <c i="4" r="J35"/>
  <c i="1" r="AX57"/>
  <c i="4"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BH103"/>
  <c r="BG103"/>
  <c r="BF103"/>
  <c r="T103"/>
  <c r="T102"/>
  <c r="T101"/>
  <c r="R103"/>
  <c r="R102"/>
  <c r="R101"/>
  <c r="P103"/>
  <c r="P102"/>
  <c r="P101"/>
  <c r="BK103"/>
  <c r="BK102"/>
  <c r="J102"/>
  <c r="BK101"/>
  <c r="J101"/>
  <c r="J103"/>
  <c r="BE103"/>
  <c r="J64"/>
  <c r="J63"/>
  <c r="BI100"/>
  <c r="BH100"/>
  <c r="BG100"/>
  <c r="BF100"/>
  <c r="T100"/>
  <c r="T99"/>
  <c r="R100"/>
  <c r="R99"/>
  <c r="P100"/>
  <c r="P99"/>
  <c r="BK100"/>
  <c r="BK99"/>
  <c r="J99"/>
  <c r="J100"/>
  <c r="BE100"/>
  <c r="J62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1"/>
  <c r="BH91"/>
  <c r="BG91"/>
  <c r="BF91"/>
  <c r="T91"/>
  <c r="R91"/>
  <c r="P91"/>
  <c r="BK91"/>
  <c r="J91"/>
  <c r="BE91"/>
  <c r="BI89"/>
  <c r="BH89"/>
  <c r="BG89"/>
  <c r="BF89"/>
  <c r="T89"/>
  <c r="R89"/>
  <c r="P89"/>
  <c r="BK89"/>
  <c r="J89"/>
  <c r="BE89"/>
  <c r="BI87"/>
  <c r="F37"/>
  <c i="1" r="BD57"/>
  <c i="4" r="BH87"/>
  <c r="F36"/>
  <c i="1" r="BC57"/>
  <c i="4" r="BG87"/>
  <c r="F35"/>
  <c i="1" r="BB57"/>
  <c i="4" r="BF87"/>
  <c r="J34"/>
  <c i="1" r="AW57"/>
  <c i="4" r="F34"/>
  <c i="1" r="BA57"/>
  <c i="4" r="T87"/>
  <c r="T86"/>
  <c r="T85"/>
  <c r="T84"/>
  <c r="R87"/>
  <c r="R86"/>
  <c r="R85"/>
  <c r="R84"/>
  <c r="P87"/>
  <c r="P86"/>
  <c r="P85"/>
  <c r="P84"/>
  <c i="1" r="AU57"/>
  <c i="4" r="BK87"/>
  <c r="BK86"/>
  <c r="J86"/>
  <c r="BK85"/>
  <c r="J85"/>
  <c r="BK84"/>
  <c r="J84"/>
  <c r="J59"/>
  <c r="J30"/>
  <c i="1" r="AG57"/>
  <c i="4" r="J87"/>
  <c r="BE87"/>
  <c r="J33"/>
  <c i="1" r="AV57"/>
  <c i="4" r="F33"/>
  <c i="1" r="AZ57"/>
  <c i="4" r="J61"/>
  <c r="J60"/>
  <c r="F78"/>
  <c r="E76"/>
  <c r="F52"/>
  <c r="E50"/>
  <c r="J39"/>
  <c r="J24"/>
  <c r="E24"/>
  <c r="J81"/>
  <c r="J55"/>
  <c r="J23"/>
  <c r="J21"/>
  <c r="E21"/>
  <c r="J80"/>
  <c r="J54"/>
  <c r="J20"/>
  <c r="J18"/>
  <c r="E18"/>
  <c r="F81"/>
  <c r="F55"/>
  <c r="J17"/>
  <c r="J15"/>
  <c r="E15"/>
  <c r="F80"/>
  <c r="F54"/>
  <c r="J14"/>
  <c r="J12"/>
  <c r="J78"/>
  <c r="J52"/>
  <c r="E7"/>
  <c r="E74"/>
  <c r="E48"/>
  <c i="3" r="J37"/>
  <c r="J36"/>
  <c i="1" r="AY56"/>
  <c i="3" r="J35"/>
  <c i="1" r="AX56"/>
  <c i="3" r="BI175"/>
  <c r="BH175"/>
  <c r="BG175"/>
  <c r="BF175"/>
  <c r="T175"/>
  <c r="T174"/>
  <c r="T173"/>
  <c r="R175"/>
  <c r="R174"/>
  <c r="R173"/>
  <c r="P175"/>
  <c r="P174"/>
  <c r="P173"/>
  <c r="BK175"/>
  <c r="BK174"/>
  <c r="J174"/>
  <c r="BK173"/>
  <c r="J173"/>
  <c r="J175"/>
  <c r="BE175"/>
  <c r="J66"/>
  <c r="J65"/>
  <c r="BI172"/>
  <c r="BH172"/>
  <c r="BG172"/>
  <c r="BF172"/>
  <c r="T172"/>
  <c r="T171"/>
  <c r="R172"/>
  <c r="R171"/>
  <c r="P172"/>
  <c r="P171"/>
  <c r="BK172"/>
  <c r="BK171"/>
  <c r="J171"/>
  <c r="J172"/>
  <c r="BE172"/>
  <c r="J64"/>
  <c r="BI169"/>
  <c r="BH169"/>
  <c r="BG169"/>
  <c r="BF169"/>
  <c r="T169"/>
  <c r="R169"/>
  <c r="P169"/>
  <c r="BK169"/>
  <c r="J169"/>
  <c r="BE169"/>
  <c r="BI164"/>
  <c r="BH164"/>
  <c r="BG164"/>
  <c r="BF164"/>
  <c r="T164"/>
  <c r="R164"/>
  <c r="P164"/>
  <c r="BK164"/>
  <c r="J164"/>
  <c r="BE164"/>
  <c r="BI161"/>
  <c r="BH161"/>
  <c r="BG161"/>
  <c r="BF161"/>
  <c r="T161"/>
  <c r="R161"/>
  <c r="P161"/>
  <c r="BK161"/>
  <c r="J161"/>
  <c r="BE161"/>
  <c r="BI159"/>
  <c r="BH159"/>
  <c r="BG159"/>
  <c r="BF159"/>
  <c r="T159"/>
  <c r="T158"/>
  <c r="R159"/>
  <c r="R158"/>
  <c r="P159"/>
  <c r="P158"/>
  <c r="BK159"/>
  <c r="BK158"/>
  <c r="J158"/>
  <c r="J159"/>
  <c r="BE159"/>
  <c r="J63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2"/>
  <c r="BH152"/>
  <c r="BG152"/>
  <c r="BF152"/>
  <c r="T152"/>
  <c r="R152"/>
  <c r="P152"/>
  <c r="BK152"/>
  <c r="J152"/>
  <c r="BE152"/>
  <c r="BI146"/>
  <c r="BH146"/>
  <c r="BG146"/>
  <c r="BF146"/>
  <c r="T146"/>
  <c r="R146"/>
  <c r="P146"/>
  <c r="BK146"/>
  <c r="J146"/>
  <c r="BE146"/>
  <c r="BI140"/>
  <c r="BH140"/>
  <c r="BG140"/>
  <c r="BF140"/>
  <c r="T140"/>
  <c r="R140"/>
  <c r="P140"/>
  <c r="BK140"/>
  <c r="J140"/>
  <c r="BE140"/>
  <c r="BI126"/>
  <c r="BH126"/>
  <c r="BG126"/>
  <c r="BF126"/>
  <c r="T126"/>
  <c r="R126"/>
  <c r="P126"/>
  <c r="BK126"/>
  <c r="J126"/>
  <c r="BE126"/>
  <c r="BI124"/>
  <c r="BH124"/>
  <c r="BG124"/>
  <c r="BF124"/>
  <c r="T124"/>
  <c r="T123"/>
  <c r="R124"/>
  <c r="R123"/>
  <c r="P124"/>
  <c r="P123"/>
  <c r="BK124"/>
  <c r="BK123"/>
  <c r="J123"/>
  <c r="J124"/>
  <c r="BE124"/>
  <c r="J62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04"/>
  <c r="BH104"/>
  <c r="BG104"/>
  <c r="BF104"/>
  <c r="T104"/>
  <c r="R104"/>
  <c r="P104"/>
  <c r="BK104"/>
  <c r="J104"/>
  <c r="BE104"/>
  <c r="BI101"/>
  <c r="BH101"/>
  <c r="BG101"/>
  <c r="BF101"/>
  <c r="T101"/>
  <c r="R101"/>
  <c r="P101"/>
  <c r="BK101"/>
  <c r="J101"/>
  <c r="BE101"/>
  <c r="BI98"/>
  <c r="BH98"/>
  <c r="BG98"/>
  <c r="BF98"/>
  <c r="T98"/>
  <c r="R98"/>
  <c r="P98"/>
  <c r="BK98"/>
  <c r="J98"/>
  <c r="BE98"/>
  <c r="BI95"/>
  <c r="BH95"/>
  <c r="BG95"/>
  <c r="BF95"/>
  <c r="T95"/>
  <c r="R95"/>
  <c r="P95"/>
  <c r="BK95"/>
  <c r="J95"/>
  <c r="BE95"/>
  <c r="BI92"/>
  <c r="BH92"/>
  <c r="BG92"/>
  <c r="BF92"/>
  <c r="T92"/>
  <c r="R92"/>
  <c r="P92"/>
  <c r="BK92"/>
  <c r="J92"/>
  <c r="BE92"/>
  <c r="BI89"/>
  <c r="F37"/>
  <c i="1" r="BD56"/>
  <c i="3" r="BH89"/>
  <c r="F36"/>
  <c i="1" r="BC56"/>
  <c i="3" r="BG89"/>
  <c r="F35"/>
  <c i="1" r="BB56"/>
  <c i="3" r="BF89"/>
  <c r="J34"/>
  <c i="1" r="AW56"/>
  <c i="3" r="F34"/>
  <c i="1" r="BA56"/>
  <c i="3" r="T89"/>
  <c r="T88"/>
  <c r="T87"/>
  <c r="T86"/>
  <c r="R89"/>
  <c r="R88"/>
  <c r="R87"/>
  <c r="R86"/>
  <c r="P89"/>
  <c r="P88"/>
  <c r="P87"/>
  <c r="P86"/>
  <c i="1" r="AU56"/>
  <c i="3" r="BK89"/>
  <c r="BK88"/>
  <c r="J88"/>
  <c r="BK87"/>
  <c r="J87"/>
  <c r="BK86"/>
  <c r="J86"/>
  <c r="J59"/>
  <c r="J30"/>
  <c i="1" r="AG56"/>
  <c i="3" r="J89"/>
  <c r="BE89"/>
  <c r="J33"/>
  <c i="1" r="AV56"/>
  <c i="3" r="F33"/>
  <c i="1" r="AZ56"/>
  <c i="3" r="J61"/>
  <c r="J60"/>
  <c r="F80"/>
  <c r="E78"/>
  <c r="F52"/>
  <c r="E50"/>
  <c r="J39"/>
  <c r="J24"/>
  <c r="E24"/>
  <c r="J83"/>
  <c r="J55"/>
  <c r="J23"/>
  <c r="J21"/>
  <c r="E21"/>
  <c r="J82"/>
  <c r="J54"/>
  <c r="J20"/>
  <c r="J18"/>
  <c r="E18"/>
  <c r="F83"/>
  <c r="F55"/>
  <c r="J17"/>
  <c r="J15"/>
  <c r="E15"/>
  <c r="F82"/>
  <c r="F54"/>
  <c r="J14"/>
  <c r="J12"/>
  <c r="J80"/>
  <c r="J52"/>
  <c r="E7"/>
  <c r="E76"/>
  <c r="E48"/>
  <c i="2" r="J37"/>
  <c r="J36"/>
  <c i="1" r="AY55"/>
  <c i="2" r="J35"/>
  <c i="1" r="AX55"/>
  <c i="2" r="BI98"/>
  <c r="BH98"/>
  <c r="BG98"/>
  <c r="BF98"/>
  <c r="T98"/>
  <c r="T97"/>
  <c r="R98"/>
  <c r="R97"/>
  <c r="P98"/>
  <c r="P97"/>
  <c r="BK98"/>
  <c r="BK97"/>
  <c r="J97"/>
  <c r="J98"/>
  <c r="BE98"/>
  <c r="J64"/>
  <c r="BI95"/>
  <c r="BH95"/>
  <c r="BG95"/>
  <c r="BF95"/>
  <c r="T95"/>
  <c r="R95"/>
  <c r="P95"/>
  <c r="BK95"/>
  <c r="J95"/>
  <c r="BE95"/>
  <c r="BI93"/>
  <c r="BH93"/>
  <c r="BG93"/>
  <c r="BF93"/>
  <c r="T93"/>
  <c r="T92"/>
  <c r="R93"/>
  <c r="R92"/>
  <c r="P93"/>
  <c r="P92"/>
  <c r="BK93"/>
  <c r="BK92"/>
  <c r="J92"/>
  <c r="J93"/>
  <c r="BE93"/>
  <c r="J63"/>
  <c r="BI91"/>
  <c r="BH91"/>
  <c r="BG91"/>
  <c r="BF91"/>
  <c r="T91"/>
  <c r="T90"/>
  <c r="R91"/>
  <c r="R90"/>
  <c r="P91"/>
  <c r="P90"/>
  <c r="BK91"/>
  <c r="BK90"/>
  <c r="J90"/>
  <c r="J91"/>
  <c r="BE91"/>
  <c r="J62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F37"/>
  <c i="1" r="BD55"/>
  <c i="2" r="BH87"/>
  <c r="F36"/>
  <c i="1" r="BC55"/>
  <c i="2" r="BG87"/>
  <c r="F35"/>
  <c i="1" r="BB55"/>
  <c i="2" r="BF87"/>
  <c r="J34"/>
  <c i="1" r="AW55"/>
  <c i="2" r="F34"/>
  <c i="1" r="BA55"/>
  <c i="2" r="T87"/>
  <c r="T86"/>
  <c r="T85"/>
  <c r="T84"/>
  <c r="R87"/>
  <c r="R86"/>
  <c r="R85"/>
  <c r="R84"/>
  <c r="P87"/>
  <c r="P86"/>
  <c r="P85"/>
  <c r="P84"/>
  <c i="1" r="AU55"/>
  <c i="2" r="BK87"/>
  <c r="BK86"/>
  <c r="J86"/>
  <c r="BK85"/>
  <c r="J85"/>
  <c r="BK84"/>
  <c r="J84"/>
  <c r="J59"/>
  <c r="J30"/>
  <c i="1" r="AG55"/>
  <c i="2" r="J87"/>
  <c r="BE87"/>
  <c r="J33"/>
  <c i="1" r="AV55"/>
  <c i="2" r="F33"/>
  <c i="1" r="AZ55"/>
  <c i="2" r="J61"/>
  <c r="J60"/>
  <c r="F78"/>
  <c r="E76"/>
  <c r="F52"/>
  <c r="E50"/>
  <c r="J39"/>
  <c r="J24"/>
  <c r="E24"/>
  <c r="J81"/>
  <c r="J55"/>
  <c r="J23"/>
  <c r="J21"/>
  <c r="E21"/>
  <c r="J80"/>
  <c r="J54"/>
  <c r="J20"/>
  <c r="J18"/>
  <c r="E18"/>
  <c r="F81"/>
  <c r="F55"/>
  <c r="J17"/>
  <c r="J15"/>
  <c r="E15"/>
  <c r="F80"/>
  <c r="F54"/>
  <c r="J14"/>
  <c r="J12"/>
  <c r="J78"/>
  <c r="J52"/>
  <c r="E7"/>
  <c r="E74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66"/>
  <c r="AN66"/>
  <c r="AT65"/>
  <c r="AN65"/>
  <c r="AT64"/>
  <c r="AN64"/>
  <c r="AT63"/>
  <c r="AN63"/>
  <c r="AT62"/>
  <c r="AN62"/>
  <c r="AT61"/>
  <c r="AN61"/>
  <c r="AT60"/>
  <c r="AN60"/>
  <c r="AT59"/>
  <c r="AN59"/>
  <c r="AT58"/>
  <c r="AN58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<sst xmlns="http://schemas.openxmlformats.org/spreadsheetml/2006/main">
  <si>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</si>
  <si>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</si>
  <si>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</si>
  <si>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</si>
  <si>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</si>
  <si>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{cf042d42-fbb1-40f2-bda6-740844469708}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</si>
  <si>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</si>
  <si>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</si>
  <si>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</si>
  <si>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</si>
  <si>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</si>
  <si>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</si>
  <si>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</si>
  <si>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</si>
  <si>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D-18-001-2019II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</si>
  <si>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</si>
  <si>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</si>
  <si>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Most Zlíchov</t>
  </si>
  <si>
    <t>KSO:</t>
  </si>
  <si>
    <t/>
  </si>
  <si>
    <t>CC-CZ:</t>
  </si>
  <si>
    <t>Místo:</t>
  </si>
  <si>
    <t xml:space="preserve"> </t>
  </si>
  <si>
    <t>Datum:</t>
  </si>
  <si>
    <t>13. 5. 2019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</si>
  <si>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</si>
  <si>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</si>
  <si>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</si>
  <si>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</si>
  <si>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</si>
  <si>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</si>
  <si>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</si>
  <si>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</si>
  <si>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</si>
  <si>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</si>
  <si>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</si>
  <si>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</si>
  <si>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</si>
  <si>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</si>
  <si>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</si>
  <si>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</si>
  <si>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</si>
  <si>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</si>
  <si>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</si>
  <si>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</si>
  <si>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</si>
  <si>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</si>
  <si>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</si>
  <si>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</si>
  <si>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</si>
  <si>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</si>
  <si>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</si>
  <si>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</si>
  <si>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</si>
  <si>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</si>
  <si>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</si>
  <si>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</si>
  <si>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</si>
  <si>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</si>
  <si>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</si>
  <si>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</si>
  <si>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</si>
  <si>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</si>
  <si>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</si>
  <si>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</si>
  <si>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</si>
  <si>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</si>
  <si>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</si>
  <si>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</si>
  <si>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</si>
  <si>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</si>
  <si>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</si>
  <si>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</si>
  <si>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</si>
  <si>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000</t>
  </si>
  <si>
    <t>Vedlejší a ostaní náklady</t>
  </si>
  <si>
    <t>STA</t>
  </si>
  <si>
    <t>1</t>
  </si>
  <si>
    <t>{b52b3c26-15d5-44e9-863b-822723195b56}</t>
  </si>
  <si>
    <t>2</t>
  </si>
  <si>
    <t>SO 001</t>
  </si>
  <si>
    <t>DEMOLICE</t>
  </si>
  <si>
    <t>{29bf6301-eee7-4e70-9a05-3809ff32f477}</t>
  </si>
  <si>
    <t>SO 002</t>
  </si>
  <si>
    <t>PROVIZORNÍ OCHRANNÝ ŠTÍT</t>
  </si>
  <si>
    <t>{de53c4b3-95a1-4a94-a45b-e5951a50cb9d}</t>
  </si>
  <si>
    <t>SO 150</t>
  </si>
  <si>
    <t>VJEZD NA POZEMEK Č.P 542/2 A 543/2</t>
  </si>
  <si>
    <t>{ef85edb2-cf06-4603-b85e-e04316f63d2c}</t>
  </si>
  <si>
    <t>SO 201</t>
  </si>
  <si>
    <t>MOST Y002 - REKONSTRUKCE</t>
  </si>
  <si>
    <t>{489b4405-d3ae-4f86-b325-603422616840}</t>
  </si>
  <si>
    <t>SO 202</t>
  </si>
  <si>
    <t>KABELOVODY</t>
  </si>
  <si>
    <t>{b4c65201-82b1-4c81-828e-085d515ef040}</t>
  </si>
  <si>
    <t>SO 401</t>
  </si>
  <si>
    <t>PŘELOŽKA KABELŮ VO-THMP ( NEOCEŇUJE SE )</t>
  </si>
  <si>
    <t>{2bd2f744-cb26-4208-9108-39f8bdf90bdc}</t>
  </si>
  <si>
    <t>SO 402</t>
  </si>
  <si>
    <t>PŘELOŽKA KABELŮ DP-JDCT</t>
  </si>
  <si>
    <t>{a1379d0a-ef52-4473-a5a8-8a8ee728c588}</t>
  </si>
  <si>
    <t>SO 402.2</t>
  </si>
  <si>
    <t>DRŽÁKY STOŽÁRŮ TROLEJE</t>
  </si>
  <si>
    <t>{f04335bc-588f-4864-9242-b670124957c8}</t>
  </si>
  <si>
    <t>SO 404</t>
  </si>
  <si>
    <t>PŘELOŽKA KABELŮ TSK</t>
  </si>
  <si>
    <t>{4a751d3c-5a77-46ec-9b88-67c509a3a164}</t>
  </si>
  <si>
    <t>SO 661.1</t>
  </si>
  <si>
    <t>Úprava TV, provizorní stav</t>
  </si>
  <si>
    <t>{facf820f-5350-4e51-9be4-b7c215b6feb9}</t>
  </si>
  <si>
    <t>SO 661.2</t>
  </si>
  <si>
    <t>Úprava TV, definitivní stav</t>
  </si>
  <si>
    <t>{d1365d5b-cc1f-4787-a55a-7aff0ed21cc3}</t>
  </si>
  <si>
    <t>KRYCÍ LIST SOUPISU PRACÍ</t>
  </si>
  <si>
    <t>Objekt:</t>
  </si>
  <si>
    <t>SO 000 - Vedlejší a ostaní náklady</t>
  </si>
  <si>
    <t>REKAPITULACE ČLENĚNÍ SOUPISU PRACÍ</t>
  </si>
  <si>
    <t>Kód dílu - Popis</t>
  </si>
  <si>
    <t>Cena celkem [CZK]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</si>
  <si>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</si>
  <si>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</si>
  <si>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</si>
  <si>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</si>
  <si>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</si>
  <si>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</si>
  <si>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</si>
  <si>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</si>
  <si>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</si>
  <si>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</si>
  <si>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</si>
  <si>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</si>
  <si>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</si>
  <si>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</si>
  <si>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</si>
  <si>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</si>
  <si>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</si>
  <si>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</si>
  <si>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</si>
  <si>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</si>
  <si>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</si>
  <si>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</si>
  <si>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</si>
  <si>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</si>
  <si>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</si>
  <si>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</si>
  <si>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012303000</t>
  </si>
  <si>
    <t>Geodetické práce po výstavbě</t>
  </si>
  <si>
    <t>Kč</t>
  </si>
  <si>
    <t>CS ÚRS 2019 01</t>
  </si>
  <si>
    <t>1024</t>
  </si>
  <si>
    <t>1530898878</t>
  </si>
  <si>
    <t>013244000</t>
  </si>
  <si>
    <t>Dokumentace pro provádění stavby</t>
  </si>
  <si>
    <t>Kč…</t>
  </si>
  <si>
    <t>-1319126820</t>
  </si>
  <si>
    <t>3</t>
  </si>
  <si>
    <t>013254000</t>
  </si>
  <si>
    <t>Dokumentace skutečného provedení stavby</t>
  </si>
  <si>
    <t>-2023402782</t>
  </si>
  <si>
    <t>VRN3</t>
  </si>
  <si>
    <t>Zařízení staveniště</t>
  </si>
  <si>
    <t>4</t>
  </si>
  <si>
    <t>032002000</t>
  </si>
  <si>
    <t>Vybavení staveniště</t>
  </si>
  <si>
    <t>2070153690</t>
  </si>
  <si>
    <t>VRN4</t>
  </si>
  <si>
    <t>Inženýrská činnost</t>
  </si>
  <si>
    <t>043002000</t>
  </si>
  <si>
    <t>Zkoušky a ostatní měření</t>
  </si>
  <si>
    <t>2023964966</t>
  </si>
  <si>
    <t>VV</t>
  </si>
  <si>
    <t>1 " mostní list</t>
  </si>
  <si>
    <t>6</t>
  </si>
  <si>
    <t>044002000</t>
  </si>
  <si>
    <t>Revize</t>
  </si>
  <si>
    <t>-480544628</t>
  </si>
  <si>
    <t>1 " hlavní prohlídka mostu (1.HPM)</t>
  </si>
  <si>
    <t>VRN7</t>
  </si>
  <si>
    <t>Provozní vlivy</t>
  </si>
  <si>
    <t>7</t>
  </si>
  <si>
    <t>075002000</t>
  </si>
  <si>
    <t>Ochranná pásma</t>
  </si>
  <si>
    <t>1111984773</t>
  </si>
  <si>
    <t>SO 001 - DEMOLICE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</si>
  <si>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</si>
  <si>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</si>
  <si>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</si>
  <si>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</si>
  <si>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</si>
  <si>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</si>
  <si>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</si>
  <si>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>HSV</t>
  </si>
  <si>
    <t>Práce a dodávky HSV</t>
  </si>
  <si>
    <t>Zemní práce</t>
  </si>
  <si>
    <t>113107137</t>
  </si>
  <si>
    <t>Odstranění podkladů nebo krytů ručně s přemístěním hmot na skládku na vzdálenost do 3 m nebo s naložením na dopravní prostředek z betonu vyztuženého sítěmi, o tl. vrstvy přes 150 do 300 mm</t>
  </si>
  <si>
    <t>m2</t>
  </si>
  <si>
    <t>CS ÚRS 2019 02</t>
  </si>
  <si>
    <t>658982044</t>
  </si>
  <si>
    <t>chodník</t>
  </si>
  <si>
    <t>35*2,25</t>
  </si>
  <si>
    <t>113107141</t>
  </si>
  <si>
    <t>Odstranění podkladů nebo krytů ručně s přemístěním hmot na skládku na vzdálenost do 3 m nebo s naložením na dopravní prostředek živičných, o tl. vrstvy do 50 mm</t>
  </si>
  <si>
    <t>-2136519341</t>
  </si>
  <si>
    <t>litý asfalt chodník</t>
  </si>
  <si>
    <t>113107142</t>
  </si>
  <si>
    <t>Odstranění podkladů nebo krytů ručně s přemístěním hmot na skládku na vzdálenost do 3 m nebo s naložením na dopravní prostředek živičných, o tl. vrstvy přes 50 do 100 mm</t>
  </si>
  <si>
    <t>-335611758</t>
  </si>
  <si>
    <t>vyrovnávací vrstvy pod panely TT</t>
  </si>
  <si>
    <t>5,4*55</t>
  </si>
  <si>
    <t>113107345</t>
  </si>
  <si>
    <t>Odstranění podkladů nebo krytů strojně plochy jednotlivě do 50 m2 s přemístěním hmot na skládku na vzdálenost do 3 m nebo s naložením na dopravní prostředek živičných, o tl. vrstvy přes 200 do 250 mm</t>
  </si>
  <si>
    <t>206603816</t>
  </si>
  <si>
    <t>vozovka na mostě</t>
  </si>
  <si>
    <t>10,1*55</t>
  </si>
  <si>
    <t>113107139</t>
  </si>
  <si>
    <t>Odstranění podkladů nebo krytů ručně s přemístěním hmot na skládku na vzdálenost do 3 m nebo s naložením na dopravní prostředek z betonu vyztuženého sítěmi, o tl. vrstvy přes 400 do 500 mm</t>
  </si>
  <si>
    <t>-2035068151</t>
  </si>
  <si>
    <t xml:space="preserve">chodník </t>
  </si>
  <si>
    <t>9*2,25</t>
  </si>
  <si>
    <t>131201102</t>
  </si>
  <si>
    <t>Hloubení nezapažených jam a zářezů s urovnáním dna do předepsaného profilu a spádu v hornině tř. 3 přes 100 do 1 000 m3</t>
  </si>
  <si>
    <t>m3</t>
  </si>
  <si>
    <t>1785987912</t>
  </si>
  <si>
    <t>výkop do hl. 2 m, ochrana stáv. Sítí</t>
  </si>
  <si>
    <t>2*2*6</t>
  </si>
  <si>
    <t>výkopy podél záv. Zídek</t>
  </si>
  <si>
    <t>2*23*3,2</t>
  </si>
  <si>
    <t>výkopy podél křídel</t>
  </si>
  <si>
    <t>2*3,5*2,2</t>
  </si>
  <si>
    <t>Součet</t>
  </si>
  <si>
    <t>131201109</t>
  </si>
  <si>
    <t>Hloubení nezapažených jam a zářezů s urovnáním dna do předepsaného profilu a spádu Příplatek k cenám za lepivost horniny tř. 3</t>
  </si>
  <si>
    <t>-1642592373</t>
  </si>
  <si>
    <t>186,6*0,5 'Přepočtené koeficientem množství</t>
  </si>
  <si>
    <t>8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</si>
  <si>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</si>
  <si>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</si>
  <si>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701090864</t>
  </si>
  <si>
    <t>186,6</t>
  </si>
  <si>
    <t>9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</si>
  <si>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</si>
  <si>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</si>
  <si>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-9803128</t>
  </si>
  <si>
    <t>186,6*5 'Přepočtené koeficientem množství</t>
  </si>
  <si>
    <t>10</t>
  </si>
  <si>
    <t>171201201</t>
  </si>
  <si>
    <t>Uložení sypaniny na skládky</t>
  </si>
  <si>
    <t>-1695397966</t>
  </si>
  <si>
    <t>11</t>
  </si>
  <si>
    <t>171201211</t>
  </si>
  <si>
    <t>Poplatek za uložení stavebního odpadu na skládce (skládkovné) zeminy a kameniva zatříděného do Katalogu odpadů pod kódem 170 504</t>
  </si>
  <si>
    <t>t</t>
  </si>
  <si>
    <t>565548817</t>
  </si>
  <si>
    <t>186,6*1,9 'Přepočtené koeficientem množství</t>
  </si>
  <si>
    <t>Ostatní konstrukce a práce, bourání</t>
  </si>
  <si>
    <t>12</t>
  </si>
  <si>
    <t>962071711</t>
  </si>
  <si>
    <t>Vybourání kovových sloupů s patkou a hlavicí včetně snesení bez podchycení nosné konstrukce a bez odvozu sloupů litinových nebo nýtovaných</t>
  </si>
  <si>
    <t>-1169531285</t>
  </si>
  <si>
    <t>2*0,75</t>
  </si>
  <si>
    <t>13</t>
  </si>
  <si>
    <t>963051111</t>
  </si>
  <si>
    <t>Bourání mostních konstrukcí nosných konstrukcí ze železového betonu</t>
  </si>
  <si>
    <t>919381272</t>
  </si>
  <si>
    <t>železobeton , tloušťka stěn 1.5 m, výška ubourání 2 m, rozsah 75 % (odhad)</t>
  </si>
  <si>
    <t>9*1,5*2*0,75</t>
  </si>
  <si>
    <t>tloušťka záv zídky 0.85 m, 2 zídky</t>
  </si>
  <si>
    <t>4*2*0,85</t>
  </si>
  <si>
    <t>vybourání závěrných zídek</t>
  </si>
  <si>
    <t>2*0,85</t>
  </si>
  <si>
    <t>vybourání výklenků ve stěnách křídel</t>
  </si>
  <si>
    <t>2*(1,6+0,6)/2</t>
  </si>
  <si>
    <t>vybourání přech. Desek tl. 35 cm</t>
  </si>
  <si>
    <t>212*0,35</t>
  </si>
  <si>
    <t>kabelovod , konc. komory a zakrytí</t>
  </si>
  <si>
    <t>11,88+13,0656+2,131</t>
  </si>
  <si>
    <t>14</t>
  </si>
  <si>
    <t>963071112</t>
  </si>
  <si>
    <t>Demontáž ocelových prvků mostních konstrukcí ztužidel, sedel pro centrické uložení mostnic, stoliček, diagonál, svislic, styčníkových plechů, chodníkových konzol, podlahových nosníků, kabelových žlabů a ostatních drobných prvků šroubovaných nebo svařovaných, hmotnosti přes 100 kg</t>
  </si>
  <si>
    <t>kg</t>
  </si>
  <si>
    <t>-1903159437</t>
  </si>
  <si>
    <t>protidotyková ochrana</t>
  </si>
  <si>
    <t>1100</t>
  </si>
  <si>
    <t>demontáž konzol ochrany, spoje šroubované</t>
  </si>
  <si>
    <t>18,8*2*24</t>
  </si>
  <si>
    <t>966053121</t>
  </si>
  <si>
    <t>Vybourání částí říms ze železobetonu vyložených do 250 mm</t>
  </si>
  <si>
    <t>m</t>
  </si>
  <si>
    <t>-312311683</t>
  </si>
  <si>
    <t>římsy, délkaxšířkaxtloušťka</t>
  </si>
  <si>
    <t>103</t>
  </si>
  <si>
    <t>demolice severních říms na opěrách</t>
  </si>
  <si>
    <t>16</t>
  </si>
  <si>
    <t>966075141</t>
  </si>
  <si>
    <t>Odstranění různých konstrukcí na mostech kovového zábradlí vcelku</t>
  </si>
  <si>
    <t>-1104298531</t>
  </si>
  <si>
    <t>9+35</t>
  </si>
  <si>
    <t>17</t>
  </si>
  <si>
    <t>966075322</t>
  </si>
  <si>
    <t>Demontáž ochranných konstrukcí mostů sítí v kovovém rámu upevněných pod nosnou mostní konstrukci</t>
  </si>
  <si>
    <t>-561187897</t>
  </si>
  <si>
    <t>2*2*27</t>
  </si>
  <si>
    <t>18</t>
  </si>
  <si>
    <t>966076141</t>
  </si>
  <si>
    <t>Odstranění různých konstrukcí na mostech svodidla ocelového nebo svodidlového zábradlí nebo jejich částí na mostech betonových vcelku</t>
  </si>
  <si>
    <t>765373892</t>
  </si>
  <si>
    <t>77+5</t>
  </si>
  <si>
    <t>997</t>
  </si>
  <si>
    <t>Přesun sutě</t>
  </si>
  <si>
    <t>19</t>
  </si>
  <si>
    <t>997211511</t>
  </si>
  <si>
    <t>Vodorovná doprava suti nebo vybouraných hmot suti se složením a hrubým urovnáním, na vzdálenost do 1 km</t>
  </si>
  <si>
    <t>1459793193</t>
  </si>
  <si>
    <t>396,235+396,359</t>
  </si>
  <si>
    <t>20</t>
  </si>
  <si>
    <t>997211519</t>
  </si>
  <si>
    <t>Vodorovná doprava suti nebo vybouraných hmot suti se složením a hrubým urovnáním, na vzdálenost Příplatek k ceně za každý další i započatý 1 km přes 1 km</t>
  </si>
  <si>
    <t>1167045166</t>
  </si>
  <si>
    <t>792,594</t>
  </si>
  <si>
    <t>792,594*14 'Přepočtené koeficientem množství</t>
  </si>
  <si>
    <t>997221825</t>
  </si>
  <si>
    <t>Poplatek za uložení stavebního odpadu na skládce (skládkovné) z armovaného betonu zatříděného do Katalogu odpadů pod kódem 170 101</t>
  </si>
  <si>
    <t>206710546</t>
  </si>
  <si>
    <t>317,345</t>
  </si>
  <si>
    <t>6,496</t>
  </si>
  <si>
    <t>49,613+22,781</t>
  </si>
  <si>
    <t>22</t>
  </si>
  <si>
    <t>997221845</t>
  </si>
  <si>
    <t>Poplatek za uložení stavebního odpadu na skládce (skládkovné) asfaltového bez obsahu dehtu zatříděného do Katalogu odpadů pod kódem 170 302</t>
  </si>
  <si>
    <t>1405654732</t>
  </si>
  <si>
    <t>7,718+65,34+323,301</t>
  </si>
  <si>
    <t>998</t>
  </si>
  <si>
    <t>Přesun hmot</t>
  </si>
  <si>
    <t>23</t>
  </si>
  <si>
    <t>998212111</t>
  </si>
  <si>
    <t>Přesun hmot pro mosty zděné, betonové monolitické, spřažené ocelobetonové nebo kovové vodorovná dopravní vzdálenost do 100 m výška mostu do 20 m</t>
  </si>
  <si>
    <t>1111521832</t>
  </si>
  <si>
    <t>PSV</t>
  </si>
  <si>
    <t>Práce a dodávky PSV</t>
  </si>
  <si>
    <t>711</t>
  </si>
  <si>
    <t>Izolace proti vodě, vlhkosti a plynům</t>
  </si>
  <si>
    <t>24</t>
  </si>
  <si>
    <t>711131811</t>
  </si>
  <si>
    <t>Odstranění izolace proti zemní vlhkosti na ploše vodorovné V</t>
  </si>
  <si>
    <t>-1918379220</t>
  </si>
  <si>
    <t>770</t>
  </si>
  <si>
    <t>SO 002 - PROVIZORNÍ OCHRANNÝ ŠTÍT</t>
  </si>
  <si>
    <t xml:space="preserve">    762 - Konstrukce tesařské</t>
  </si>
  <si>
    <t>941221111</t>
  </si>
  <si>
    <t>Montáž lešení řadového rámového těžkého pracovního s podlahami s provozním zatížením tř. 4 do 300 kg/m2 šířky tř. SW09 přes 0,9 do 1,2 m, výšky do 10 m</t>
  </si>
  <si>
    <t>1664747895</t>
  </si>
  <si>
    <t>(16+15,5+15,5+4)*3,5</t>
  </si>
  <si>
    <t>941221211</t>
  </si>
  <si>
    <t>Montáž lešení řadového rámového těžkého pracovního s podlahami s provozním zatížením tř. 4 do 300 kg/m2 Příplatek za první a každý další den použití lešení k ceně -1111 nebo -1112</t>
  </si>
  <si>
    <t>-1435845820</t>
  </si>
  <si>
    <t>(16+15,5+15,5+4)*3,5*180</t>
  </si>
  <si>
    <t>941221811</t>
  </si>
  <si>
    <t>Demontáž lešení řadového rámového těžkého pracovního s provozním zatížením tř. 4 do 300 kg/m2 šířky tř. SW09 přes 0,9 do 1,2 m, výšky do 10 m</t>
  </si>
  <si>
    <t>432816828</t>
  </si>
  <si>
    <t>953946125</t>
  </si>
  <si>
    <t>Montáž atypických ocelových konstrukcí profilů hmotnosti přes 13 do 30 kg/m, hmotnosti konstrukce přes 10 do 20 t</t>
  </si>
  <si>
    <t>60734035</t>
  </si>
  <si>
    <t>46*12*22,4*0,001</t>
  </si>
  <si>
    <t>M</t>
  </si>
  <si>
    <t>13010752</t>
  </si>
  <si>
    <t>ocel profilová IPE 200 jakost 11 375</t>
  </si>
  <si>
    <t>-1875174117</t>
  </si>
  <si>
    <t>966071123</t>
  </si>
  <si>
    <t>Demontáž ocelových konstrukcí profilů hmotnosti přes 13 do 30 kg/m, hmotnosti konstrukce přes 10 do 50 t</t>
  </si>
  <si>
    <t>-84039247</t>
  </si>
  <si>
    <t>rozebrání k dalšímu použití. bez skládkování</t>
  </si>
  <si>
    <t>766035937</t>
  </si>
  <si>
    <t>762</t>
  </si>
  <si>
    <t>Konstrukce tesařské</t>
  </si>
  <si>
    <t>762111811</t>
  </si>
  <si>
    <t>Demontáž stěn a příček z hranolků, fošen nebo latí</t>
  </si>
  <si>
    <t>1579079438</t>
  </si>
  <si>
    <t>67*2,5</t>
  </si>
  <si>
    <t>762123120</t>
  </si>
  <si>
    <t>Montáž konstrukce stěn a příček vázaných z fošen, hranolů, hranolků, průřezové plochy přes 100 do 144 cm2</t>
  </si>
  <si>
    <t>899220577</t>
  </si>
  <si>
    <t>60*2,4</t>
  </si>
  <si>
    <t>60512130</t>
  </si>
  <si>
    <t>hranol stavební řezivo průřezu do 224cm2 do dl 6m</t>
  </si>
  <si>
    <t>32</t>
  </si>
  <si>
    <t>1847642148</t>
  </si>
  <si>
    <t>144*0,1*0,14</t>
  </si>
  <si>
    <t>762131124</t>
  </si>
  <si>
    <t>Montáž bednění stěn z hrubých prken tl. do 32 mm na sraz</t>
  </si>
  <si>
    <t>-1166180585</t>
  </si>
  <si>
    <t>60515111</t>
  </si>
  <si>
    <t>řezivo jehličnaté boční prkno 20-30mm</t>
  </si>
  <si>
    <t>-672595605</t>
  </si>
  <si>
    <t>167,500*0,025</t>
  </si>
  <si>
    <t>762195000</t>
  </si>
  <si>
    <t>Spojovací prostředky stěn a příček hřebíky, svory, fixační prkna</t>
  </si>
  <si>
    <t>-499538697</t>
  </si>
  <si>
    <t>2,016+4,185</t>
  </si>
  <si>
    <t>762521812</t>
  </si>
  <si>
    <t>Demontáž podlah bez polštářů z prken nebo fošen tl. přes 32 mm</t>
  </si>
  <si>
    <t>1746652061</t>
  </si>
  <si>
    <t>67*3</t>
  </si>
  <si>
    <t>762591130</t>
  </si>
  <si>
    <t>Montáž dočasného zakrytí prostupů, otvorů z měkkého nebo tvrdého dřeva, volně kladenými fošnami tloušťky do 60 mm</t>
  </si>
  <si>
    <t>-1185268245</t>
  </si>
  <si>
    <t>60511130</t>
  </si>
  <si>
    <t>řezivo stavební fošny prismované středové š 160-220mm dl 2-5m</t>
  </si>
  <si>
    <t>1555813910</t>
  </si>
  <si>
    <t>201,000*0,05</t>
  </si>
  <si>
    <t>76219 R</t>
  </si>
  <si>
    <t>Voděnepropustná vrstva nad trolejí při čištění ploch tlakovou vodou</t>
  </si>
  <si>
    <t>413641849</t>
  </si>
  <si>
    <t>762895000</t>
  </si>
  <si>
    <t>Spojovací prostředky záklopu stropů, stropnic, podbíjení hřebíky, svory</t>
  </si>
  <si>
    <t>-966737754</t>
  </si>
  <si>
    <t>10,05</t>
  </si>
  <si>
    <t>998762102</t>
  </si>
  <si>
    <t>Přesun hmot pro konstrukce tesařské stanovený z hmotnosti přesunovaného materiálu vodorovná dopravní vzdálenost do 50 m v objektech výšky přes 6 do 12 m</t>
  </si>
  <si>
    <t>-1894778995</t>
  </si>
  <si>
    <t>SO 150 - VJEZD NA POZEMEK Č.P 542/2 A 543/2</t>
  </si>
  <si>
    <t xml:space="preserve">    4 - Vodorovné konstrukce</t>
  </si>
  <si>
    <t xml:space="preserve">    5 - Komunikace pozemní</t>
  </si>
  <si>
    <t xml:space="preserve">    8 - Trubní vedení</t>
  </si>
  <si>
    <t>M - Práce a dodávky M</t>
  </si>
  <si>
    <t xml:space="preserve">    46-M - Zemní práce při extr.mont.pracích</t>
  </si>
  <si>
    <t>113107123</t>
  </si>
  <si>
    <t>Odstranění podkladů nebo krytů ručně s přemístěním hmot na skládku na vzdálenost do 3 m nebo s naložením na dopravní prostředek z kameniva hrubého drceného, o tl. vrstvy přes 200 do 300 mm</t>
  </si>
  <si>
    <t>1208783717</t>
  </si>
  <si>
    <t>-302467331</t>
  </si>
  <si>
    <t>113201112</t>
  </si>
  <si>
    <t>Vytrhání obrub s vybouráním lože, s přemístěním hmot na skládku na vzdálenost do 3 m nebo s naložením na dopravní prostředek silničních ležatých</t>
  </si>
  <si>
    <t>1604294915</t>
  </si>
  <si>
    <t>-647128177</t>
  </si>
  <si>
    <t>6*1*0,3</t>
  </si>
  <si>
    <t>-1488732626</t>
  </si>
  <si>
    <t>1,8</t>
  </si>
  <si>
    <t>1,8*5 'Přepočtené koeficientem množství</t>
  </si>
  <si>
    <t>1254161446</t>
  </si>
  <si>
    <t>-1139977286</t>
  </si>
  <si>
    <t>1,8*1,9</t>
  </si>
  <si>
    <t>181951102</t>
  </si>
  <si>
    <t>Úprava pláně vyrovnáním výškových rozdílů v hornině tř. 1 až 4 se zhutněním</t>
  </si>
  <si>
    <t>-1058719558</t>
  </si>
  <si>
    <t>Vodorovné konstrukce</t>
  </si>
  <si>
    <t>451573111</t>
  </si>
  <si>
    <t>Lože pod potrubí, stoky a drobné objekty v otevřeném výkopu z písku a štěrkopísku do 63 mm</t>
  </si>
  <si>
    <t>1795600342</t>
  </si>
  <si>
    <t>6*1*0,1</t>
  </si>
  <si>
    <t>Komunikace pozemní</t>
  </si>
  <si>
    <t>561121111</t>
  </si>
  <si>
    <t>Zřízení podkladu nebo ochranné vrstvy vozovky z mechanicky zpevněné zeminy MZ bez přidání pojiva nebo vylepšovacího materiálu, s rozprostřením, vlhčením, promísením a zhutněním, tloušťka po zhutnění 150 mm</t>
  </si>
  <si>
    <t>700063541</t>
  </si>
  <si>
    <t>58331200</t>
  </si>
  <si>
    <t>štěrkopísek netříděný zásypový</t>
  </si>
  <si>
    <t>-1950406989</t>
  </si>
  <si>
    <t>12*1,7 'Přepočtené koeficientem množství</t>
  </si>
  <si>
    <t>564921411</t>
  </si>
  <si>
    <t>Podklad nebo podsyp z asfaltového recyklátu s rozprostřením a zhutněním, po zhutnění tl. 60 mm</t>
  </si>
  <si>
    <t>-354284290</t>
  </si>
  <si>
    <t>573211107</t>
  </si>
  <si>
    <t>Postřik spojovací PS bez posypu kamenivem z asfaltu silničního, v množství 0,30 kg/m2</t>
  </si>
  <si>
    <t>2052588439</t>
  </si>
  <si>
    <t>577133111</t>
  </si>
  <si>
    <t>Asfaltový beton vrstva obrusná ACO 8 (ABJ) s rozprostřením a se zhutněním z nemodifikovaného asfaltu v pruhu šířky do 3 m, po zhutnění tl. 40 mm</t>
  </si>
  <si>
    <t>-516316167</t>
  </si>
  <si>
    <t>596212210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</si>
  <si>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do 50 m2</t>
  </si>
  <si>
    <t>1799734830</t>
  </si>
  <si>
    <t>BET.K08C02</t>
  </si>
  <si>
    <t>dlažba BEST-KLASIKO 20 x 10 x 8 cm barevná</t>
  </si>
  <si>
    <t>-127965865</t>
  </si>
  <si>
    <t xml:space="preserve">2,2 " dlažba hmatová </t>
  </si>
  <si>
    <t>2,2*1,03 'Přepočtené koeficientem množství</t>
  </si>
  <si>
    <t>Trubní vedení</t>
  </si>
  <si>
    <t>899623161</t>
  </si>
  <si>
    <t>Obetonování potrubí nebo zdiva stok betonem prostým v otevřeném výkopu, beton tř. C 20/25</t>
  </si>
  <si>
    <t>2127242735</t>
  </si>
  <si>
    <t>0,136*5</t>
  </si>
  <si>
    <t>915111115</t>
  </si>
  <si>
    <t>Vodorovné dopravní značení stříkané barvou dělící čára šířky 125 mm souvislá žlutá základní</t>
  </si>
  <si>
    <t>1869971959</t>
  </si>
  <si>
    <t>916241113</t>
  </si>
  <si>
    <t>Osazení obrubníku kamenného se zřízením lože, s vyplněním a zatřením spár cementovou maltou ležatého s boční opěrou z betonu prostého, do lože z betonu prostého</t>
  </si>
  <si>
    <t>596316990</t>
  </si>
  <si>
    <t>919732211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</si>
  <si>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</si>
  <si>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-931779976</t>
  </si>
  <si>
    <t>919735111</t>
  </si>
  <si>
    <t>Řezání stávajícího živičného krytu nebo podkladu hloubky do 50 mm</t>
  </si>
  <si>
    <t>-2008027322</t>
  </si>
  <si>
    <t>979021113</t>
  </si>
  <si>
    <t>Očištění vybouraných prvků při překopech inženýrských sítí od spojovacího materiálu s odklizením a uložením očištěných hmot a spojovacího materiálu na skládku do vzdálenosti 10 m nebo naložením na dopravní prostředek obrubníků a krajníků, vybouraných z jakéhokoliv lože a s jakoukoliv výplní spár silničních</t>
  </si>
  <si>
    <t>-531867692</t>
  </si>
  <si>
    <t>997221551</t>
  </si>
  <si>
    <t>Vodorovná doprava suti bez naložení, ale se složením a s hrubým urovnáním ze sypkých materiálů, na vzdálenost do 1 km</t>
  </si>
  <si>
    <t>130469587</t>
  </si>
  <si>
    <t>997221845R</t>
  </si>
  <si>
    <t>-411606568</t>
  </si>
  <si>
    <t>1,176</t>
  </si>
  <si>
    <t>25</t>
  </si>
  <si>
    <t>997221855</t>
  </si>
  <si>
    <t>968401291</t>
  </si>
  <si>
    <t>8,196-1,176</t>
  </si>
  <si>
    <t>26</t>
  </si>
  <si>
    <t>998225111</t>
  </si>
  <si>
    <t>Přesun hmot pro komunikace s krytem z kameniva, monolitickým betonovým nebo živičným dopravní vzdálenost do 200 m jakékoliv délky objektu</t>
  </si>
  <si>
    <t>-959066332</t>
  </si>
  <si>
    <t>Práce a dodávky M</t>
  </si>
  <si>
    <t>46-M</t>
  </si>
  <si>
    <t>Zemní práce při extr.mont.pracích</t>
  </si>
  <si>
    <t>27</t>
  </si>
  <si>
    <t>460151 R</t>
  </si>
  <si>
    <t>Hloubení zapažených i nezapažených kabelových rýh ručně včetně urovnání dna s přemístěním výkopku do vzdálenosti 3 m od okraje jámy nebo naložením na dopravní prostředek šířky 100 cm, hloubky 30 cm, v hornině třídy 3</t>
  </si>
  <si>
    <t>64</t>
  </si>
  <si>
    <t>-394089533</t>
  </si>
  <si>
    <t>28</t>
  </si>
  <si>
    <t>460510054</t>
  </si>
  <si>
    <t>Kabelové prostupy, kanály a multikanály kabelové prostupy z trub plastových včetně osazení, utěsnění a spárování do rýhy, bez výkopových prací bez obsypu, vnitřního průměru do 10 cm</t>
  </si>
  <si>
    <t>873737800</t>
  </si>
  <si>
    <t>8*5</t>
  </si>
  <si>
    <t>29</t>
  </si>
  <si>
    <t>286102 R</t>
  </si>
  <si>
    <t xml:space="preserve">Dělená chránička kabelová 100 mm </t>
  </si>
  <si>
    <t>128</t>
  </si>
  <si>
    <t>-1017805784</t>
  </si>
  <si>
    <t>SO 201 - MOST Y002 - REKONSTRUKCE</t>
  </si>
  <si>
    <t xml:space="preserve">    3 - Svislé a kompletní konstrukce</t>
  </si>
  <si>
    <t xml:space="preserve">    5 - Komunikace</t>
  </si>
  <si>
    <t xml:space="preserve">    6 - Úpravy povrchů, podlahy a osazování výplní</t>
  </si>
  <si>
    <t xml:space="preserve">    767 - Konstrukce zámečnické</t>
  </si>
  <si>
    <t>121101101</t>
  </si>
  <si>
    <t>Sejmutí ornice nebo lesní půdy s vodorovným přemístěním na hromady v místě upotřebení nebo na dočasné či trvalé skládky se složením, na vzdálenost do 50 m</t>
  </si>
  <si>
    <t>577604757</t>
  </si>
  <si>
    <t>84,85*0,15</t>
  </si>
  <si>
    <t>171101103</t>
  </si>
  <si>
    <t>Uložení sypaniny do násypů s rozprostřením sypaniny ve vrstvách a s hrubým urovnáním zhutněných s uzavřením povrchu násypu z hornin soudržných s předepsanou mírou zhutnění v procentech výsledků zkoušek Proctor-Standard (dále jen PS) přes 96 do 100 % PS</t>
  </si>
  <si>
    <t>-261560658</t>
  </si>
  <si>
    <t>zásypy za závěrnými zídkami , přechodový podkladní klín pod novou přechodovou desku</t>
  </si>
  <si>
    <t xml:space="preserve">štěrkodrť O- 32 popř. štěrkopísek 0--63 , ŠP podle ČSN EN 13285 </t>
  </si>
  <si>
    <t>165</t>
  </si>
  <si>
    <t>58344171</t>
  </si>
  <si>
    <t>štěrkodrť frakce 0/32</t>
  </si>
  <si>
    <t>-1279842166</t>
  </si>
  <si>
    <t>165*1,8 'Přepočtené koeficientem množství</t>
  </si>
  <si>
    <t>174101101</t>
  </si>
  <si>
    <t>Zásyp sypaninou z jakékoliv horniny s uložením výkopku ve vrstvách se zhutněním jam, šachet, rýh nebo kolem objektů v těchto vykopávkách</t>
  </si>
  <si>
    <t>-545560629</t>
  </si>
  <si>
    <t>50 " terénní úpravy za opěrami na jižní straně</t>
  </si>
  <si>
    <t>181006123</t>
  </si>
  <si>
    <t>Rozprostření zemin schopných zúrodnění ve sklonu přes 1:5, tloušťka vrstvy přes 0,15 do 0,20 m</t>
  </si>
  <si>
    <t>2039439448</t>
  </si>
  <si>
    <t>52 " terénní úpravy za opěrami na jižní straně</t>
  </si>
  <si>
    <t>181451312</t>
  </si>
  <si>
    <t>Založení trávníku strojně výsevem včetně utažení na ploše na svahu přes 1:5 do 1:2</t>
  </si>
  <si>
    <t>-330685409</t>
  </si>
  <si>
    <t>52</t>
  </si>
  <si>
    <t>00572410</t>
  </si>
  <si>
    <t>osivo směs travní parková</t>
  </si>
  <si>
    <t>-464734541</t>
  </si>
  <si>
    <t>60*0,015 'Přepočtené koeficientem množství</t>
  </si>
  <si>
    <t>2138753715</t>
  </si>
  <si>
    <t>185803112</t>
  </si>
  <si>
    <t>Ošetření trávníku jednorázové na svahu přes 1:5 do 1:2</t>
  </si>
  <si>
    <t>-1028055162</t>
  </si>
  <si>
    <t>185851121</t>
  </si>
  <si>
    <t>Dovoz vody pro zálivku rostlin na vzdálenost do 1000 m</t>
  </si>
  <si>
    <t>1299839148</t>
  </si>
  <si>
    <t>52*5*0,005</t>
  </si>
  <si>
    <t>Svislé a kompletní konstrukce</t>
  </si>
  <si>
    <t>317321119</t>
  </si>
  <si>
    <t>Římsy ze železového betonu C 35/45</t>
  </si>
  <si>
    <t>-221618569</t>
  </si>
  <si>
    <t>beton C35/45 XF4,XD3,XC4</t>
  </si>
  <si>
    <t>19,966 " jižní římsa most</t>
  </si>
  <si>
    <t>20,54 " jižní římsa</t>
  </si>
  <si>
    <t>46,5 " severni římsa</t>
  </si>
  <si>
    <t>317353121</t>
  </si>
  <si>
    <t>Bednění mostní římsy zřízení všech tvarů</t>
  </si>
  <si>
    <t>2147054985</t>
  </si>
  <si>
    <t>jižní</t>
  </si>
  <si>
    <t>39,8 " Bednění svisle</t>
  </si>
  <si>
    <t>8,5 " bedneni vodorovne</t>
  </si>
  <si>
    <t>severní</t>
  </si>
  <si>
    <t>0 " Bednění svisle</t>
  </si>
  <si>
    <t>0 " bedneni vodorovne</t>
  </si>
  <si>
    <t>49,7 " Bednění svisle</t>
  </si>
  <si>
    <t>13,01 " bedneni vodorovne</t>
  </si>
  <si>
    <t>35,34 " Bednění svisle</t>
  </si>
  <si>
    <t>12,62 " bedneni vodorovne</t>
  </si>
  <si>
    <t>317353221</t>
  </si>
  <si>
    <t>Bednění mostní římsy odstranění všech tvarů</t>
  </si>
  <si>
    <t>-336793473</t>
  </si>
  <si>
    <t>317361116</t>
  </si>
  <si>
    <t>Výztuž mostních železobetonových říms z betonářské oceli 10 505 (R) nebo BSt 500</t>
  </si>
  <si>
    <t>1309801936</t>
  </si>
  <si>
    <t>3,3950 " jižní</t>
  </si>
  <si>
    <t>3,490 " jižní</t>
  </si>
  <si>
    <t>7,905 " severní</t>
  </si>
  <si>
    <t>334323218</t>
  </si>
  <si>
    <t>Mostní křídla a závěrné zídky z betonu železového C 30/37</t>
  </si>
  <si>
    <t>261797845</t>
  </si>
  <si>
    <t>80 " C 30/37 XF2, XD1</t>
  </si>
  <si>
    <t>334352111</t>
  </si>
  <si>
    <t>Bednění mostních křídel a závěrných zídek ze systémového bednění zřízení z překližek</t>
  </si>
  <si>
    <t>299845892</t>
  </si>
  <si>
    <t>334352211</t>
  </si>
  <si>
    <t>Bednění mostních křídel a závěrných zídek ze systémového bednění odstranění z překližek</t>
  </si>
  <si>
    <t>747699980</t>
  </si>
  <si>
    <t>334361226</t>
  </si>
  <si>
    <t>Výztuž betonářská mostních konstrukcí opěr, úložných prahů, křídel, závěrných zídek, bloků ložisek, pilířů a sloupů z oceli 10 505 (R) nebo BSt 500 křídel, závěrných zdí</t>
  </si>
  <si>
    <t>936521399</t>
  </si>
  <si>
    <t>348171111</t>
  </si>
  <si>
    <t>Osazení mostního ocelového zábradlí přímo do betonu říms</t>
  </si>
  <si>
    <t>-1372579212</t>
  </si>
  <si>
    <t>116,12 " ocelové se svislou výplní kotvené chemickými kotvami</t>
  </si>
  <si>
    <t>55391534</t>
  </si>
  <si>
    <t>zábradelní systém Pz s výplní ze svislých ocelových tyčí ZSNH4/H2</t>
  </si>
  <si>
    <t>2128653440</t>
  </si>
  <si>
    <t>116,12 " 4 m díly</t>
  </si>
  <si>
    <t>388995212</t>
  </si>
  <si>
    <t>Chránička kabelů v římse z trub HDPE přes DN 80 do DN 110</t>
  </si>
  <si>
    <t>-1112258082</t>
  </si>
  <si>
    <t>19,5 " odměřeno z výkresu D.3.10</t>
  </si>
  <si>
    <t>421321107</t>
  </si>
  <si>
    <t>Mostní železobetonové nosné konstrukce deskové nebo klenbové, trámové, ostatní deskové přechodové, z betonu C 25/30</t>
  </si>
  <si>
    <t>-1588161581</t>
  </si>
  <si>
    <t xml:space="preserve">74,27  " C25/30 XF2,XD1</t>
  </si>
  <si>
    <t>421351112</t>
  </si>
  <si>
    <t>Bednění deskových konstrukcí mostů z betonu železového nebo předpjatého zřízení boků přechodové desky</t>
  </si>
  <si>
    <t>-293926778</t>
  </si>
  <si>
    <t>19,5</t>
  </si>
  <si>
    <t>421351212</t>
  </si>
  <si>
    <t>Bednění deskových konstrukcí mostů z betonu železového nebo předpjatého odstranění boků přechodové desky</t>
  </si>
  <si>
    <t>-900567748</t>
  </si>
  <si>
    <t>421361216</t>
  </si>
  <si>
    <t>Výztuž deskových konstrukcí z betonářské oceli 10 505 (R) nebo BSt 500 přechodové desky</t>
  </si>
  <si>
    <t>-1375100699</t>
  </si>
  <si>
    <t>42523 R</t>
  </si>
  <si>
    <t>SYNCHR ZVED MOST POLE Š PŘES 18M HM PŘES 400T NA VÝŠ DO 0,5M</t>
  </si>
  <si>
    <t>kus</t>
  </si>
  <si>
    <t>10298807</t>
  </si>
  <si>
    <t>428941131</t>
  </si>
  <si>
    <t>Osazení mostního ložiska ocelového nebo hrncového hrncového, zatížení do 2500 kN</t>
  </si>
  <si>
    <t>-1297676191</t>
  </si>
  <si>
    <t>3 " pevná 2500 kN</t>
  </si>
  <si>
    <t>3 " jednosměrné 2500 kN, posun 50 mm</t>
  </si>
  <si>
    <t>12 " všesměrné 2500 kN, posun 50 mm</t>
  </si>
  <si>
    <t>55288 R</t>
  </si>
  <si>
    <t>Mostní ložiska</t>
  </si>
  <si>
    <t>1113512462</t>
  </si>
  <si>
    <t>45137 R</t>
  </si>
  <si>
    <t xml:space="preserve">Vyrovnávací a spádový beton C30/37 XF2 s rozptýlenou výztuží včetně upravy povrchu </t>
  </si>
  <si>
    <t>1860996472</t>
  </si>
  <si>
    <t>9,05 " C30/37 XF2</t>
  </si>
  <si>
    <t>30</t>
  </si>
  <si>
    <t>421361246</t>
  </si>
  <si>
    <t>Výztuž deskových konstrukcí z betonářské oceli 10 505 (R) nebo BSt 500 uzavírací spáry</t>
  </si>
  <si>
    <t>-384319294</t>
  </si>
  <si>
    <t>31</t>
  </si>
  <si>
    <t>451475121</t>
  </si>
  <si>
    <t>Podkladní vrstva plastbetonová samonivelační, tloušťky do 10 mm první vrstva</t>
  </si>
  <si>
    <t>1709614978</t>
  </si>
  <si>
    <t>0,1824 " LZa1 všesměrné</t>
  </si>
  <si>
    <t>0,1824 " LZa2 všesměrné</t>
  </si>
  <si>
    <t>0,1824 " LZa3 všesměrné</t>
  </si>
  <si>
    <t xml:space="preserve">0,2472 " LZe4  jednosměrné</t>
  </si>
  <si>
    <t xml:space="preserve">0,2472 " LZe5  jednosměrné</t>
  </si>
  <si>
    <t xml:space="preserve">0,2472 " LZe6  jednosměrné</t>
  </si>
  <si>
    <t>0,1824 " LZa7 všesměrné</t>
  </si>
  <si>
    <t>0,1824 " LZa8 všesměrné</t>
  </si>
  <si>
    <t>0,1824 " LZa9 všesměrné</t>
  </si>
  <si>
    <t>0,1824 " LVa1 všesměrné</t>
  </si>
  <si>
    <t>0,1824 " LVa2 všesměrné</t>
  </si>
  <si>
    <t>0,1824 " LVa3 všesměrné</t>
  </si>
  <si>
    <t>0,198025 " LV4 pevné</t>
  </si>
  <si>
    <t>0,198025 " LV5 pevné</t>
  </si>
  <si>
    <t>0,198025 " LV6 pevné</t>
  </si>
  <si>
    <t>0,1824 " LVa7 všesměrné</t>
  </si>
  <si>
    <t>0,1824 " LVa8 všesměrné</t>
  </si>
  <si>
    <t>0,1824 " LVa9 všesměrné</t>
  </si>
  <si>
    <t>451475122</t>
  </si>
  <si>
    <t>Podkladní vrstva plastbetonová samonivelační, tloušťky do 10 mm každá další vrstva</t>
  </si>
  <si>
    <t>703153922</t>
  </si>
  <si>
    <t xml:space="preserve">3,519*2 " dvě  vrstvy</t>
  </si>
  <si>
    <t>33</t>
  </si>
  <si>
    <t>451571111</t>
  </si>
  <si>
    <t>Lože pod dlažby ze štěrkopísků, tl. vrstvy do 100 mm</t>
  </si>
  <si>
    <t>1205018792</t>
  </si>
  <si>
    <t>34</t>
  </si>
  <si>
    <t>452471101</t>
  </si>
  <si>
    <t>Podkladní a výplňová vrstva z modifikované malty cementové podkladní, tloušťky do 10 mm první vrstva</t>
  </si>
  <si>
    <t>-621418588</t>
  </si>
  <si>
    <t>vyrovnání povrchu v místě vybouraných držáků troleje</t>
  </si>
  <si>
    <t>6 " tloušťka do 50 mm, cementová malta MC 10</t>
  </si>
  <si>
    <t>35</t>
  </si>
  <si>
    <t>457311116</t>
  </si>
  <si>
    <t>Vyrovnávací nebo spádový beton včetně úpravy povrchu C 20/25</t>
  </si>
  <si>
    <t>362687296</t>
  </si>
  <si>
    <t>13,71 " prostý beton C20/25 XF2</t>
  </si>
  <si>
    <t>36</t>
  </si>
  <si>
    <t>46551 R</t>
  </si>
  <si>
    <t>Dlažba svahu u mostních opěr z upraveného lomového žulového kamene s vyspárováním maltou MC 25 XF3, šíře spáry 15 mm do betonového lože C 20/25n XF3 tloušťky 250 mm, plochy přes 10 m2</t>
  </si>
  <si>
    <t>-173265911</t>
  </si>
  <si>
    <t>32,95 " dlažba na svahu podél křídel šíře 50 cm</t>
  </si>
  <si>
    <t>Komunikace</t>
  </si>
  <si>
    <t>37</t>
  </si>
  <si>
    <t>565136111</t>
  </si>
  <si>
    <t>Asfaltový beton vrstva podkladní ACP 22 (obalované kamenivo hrubozrnné - OKH) s rozprostřením a zhutněním v pruhu šířky do 3 m, po zhutnění tl. 50 mm</t>
  </si>
  <si>
    <t>-432467813</t>
  </si>
  <si>
    <t>261,5 " vozovka na mostě</t>
  </si>
  <si>
    <t>38</t>
  </si>
  <si>
    <t>565146111</t>
  </si>
  <si>
    <t>Asfaltový beton vrstva podkladní ACP 22 (obalované kamenivo hrubozrnné - OKH) s rozprostřením a zhutněním v pruhu šířky do 3 m, po zhutnění tl. 60 mm</t>
  </si>
  <si>
    <t>-992997484</t>
  </si>
  <si>
    <t>199,4 " vozovka na mostě</t>
  </si>
  <si>
    <t>39</t>
  </si>
  <si>
    <t>565166121</t>
  </si>
  <si>
    <t>Asfaltový beton vrstva podkladní ACP 22 (obalované kamenivo hrubozrnné - OKH) s rozprostřením a zhutněním v pruhu šířky přes 3 m, po zhutnění tl. 80 mm</t>
  </si>
  <si>
    <t>-163853546</t>
  </si>
  <si>
    <t>148,6 " vozovka na mostě</t>
  </si>
  <si>
    <t>40</t>
  </si>
  <si>
    <t>571901111</t>
  </si>
  <si>
    <t>Posyp podkladu nebo krytu s rozprostřením a zhutněním kamenivem drceným nebo těženým, v množství do 5 kg/m2</t>
  </si>
  <si>
    <t>1539089799</t>
  </si>
  <si>
    <t>216,5 " zdrsňující posyp předobalenou drtí 4/8 mm 3 kg/m2</t>
  </si>
  <si>
    <t>41</t>
  </si>
  <si>
    <t>-1180420243</t>
  </si>
  <si>
    <t>261,5 "spoj postřik BP4 0.3 kg/m2</t>
  </si>
  <si>
    <t>261,5+199,4+148,6 "spoj postřik BP5 0.3 kg/m2</t>
  </si>
  <si>
    <t>42</t>
  </si>
  <si>
    <t>576133221</t>
  </si>
  <si>
    <t>Asfaltový koberec mastixový SMA 11 (AKMS) s rozprostřením a se zhutněním v pruhu šířky přes 3 m, po zhutnění tl. 40 mm</t>
  </si>
  <si>
    <t>709667279</t>
  </si>
  <si>
    <t>43</t>
  </si>
  <si>
    <t>577145142</t>
  </si>
  <si>
    <t>Asfaltový beton vrstva ložní ACL 16 (ABH) s rozprostřením a zhutněním z modifikovaného asfaltu v pruhu šířky přes 3 m, po zhutnění tl. 50 mm</t>
  </si>
  <si>
    <t>493379514</t>
  </si>
  <si>
    <t>44</t>
  </si>
  <si>
    <t>578142115</t>
  </si>
  <si>
    <t>Litý asfalt MA 8 (LAJ) s rozprostřením z nemodifikovaného asfaltu v pruhu šířky do 3 m tl. 40 mm</t>
  </si>
  <si>
    <t>-80100365</t>
  </si>
  <si>
    <t>76,43 " severní chodník</t>
  </si>
  <si>
    <t>25,809+8,463 " chodník za mostem</t>
  </si>
  <si>
    <t>45</t>
  </si>
  <si>
    <t>578432 R</t>
  </si>
  <si>
    <t>Litý asfalt MA 16 (LAS) s rozprostřením z nemodifikovaného asfaltu v pruhu šířky do 3 m tl. 40 mm</t>
  </si>
  <si>
    <t>-1838704331</t>
  </si>
  <si>
    <t>Úpravy povrchů, podlahy a osazování výplní</t>
  </si>
  <si>
    <t>46</t>
  </si>
  <si>
    <t>62227 R</t>
  </si>
  <si>
    <t>obklad fasadnimi vláknocementovými deskami tl. 8 mm</t>
  </si>
  <si>
    <t>512</t>
  </si>
  <si>
    <t>1094784310</t>
  </si>
  <si>
    <t>22,482</t>
  </si>
  <si>
    <t>47</t>
  </si>
  <si>
    <t>899623181</t>
  </si>
  <si>
    <t>Obetonování potrubí nebo zdiva stok betonem prostým v otevřeném výkopu, beton tř. C 30/37</t>
  </si>
  <si>
    <t>1600185475</t>
  </si>
  <si>
    <t>beton C 30/37 XF3</t>
  </si>
  <si>
    <t>15,53 "částečné zabetonování multikanálů severního kabelovodu</t>
  </si>
  <si>
    <t>3 " obetonování konců jižního kabelovodu</t>
  </si>
  <si>
    <t>48</t>
  </si>
  <si>
    <t>899643111</t>
  </si>
  <si>
    <t>Bednění pro obetonování potrubí v otevřeném výkopu</t>
  </si>
  <si>
    <t>437989232</t>
  </si>
  <si>
    <t>44,72 "částečné zabetonování multikanálů severního kabelovodu</t>
  </si>
  <si>
    <t>15,32 " obetonování konců jižního kabelovodu</t>
  </si>
  <si>
    <t>49</t>
  </si>
  <si>
    <t>55287 R</t>
  </si>
  <si>
    <t xml:space="preserve">Výztuž pro obetonování </t>
  </si>
  <si>
    <t>1421123942</t>
  </si>
  <si>
    <t>1,863 "částečné zabetonování multikanálů severního kabelovodu</t>
  </si>
  <si>
    <t>0,446 " obetonování konců jižního kabelovodu</t>
  </si>
  <si>
    <t>50</t>
  </si>
  <si>
    <t>911334621</t>
  </si>
  <si>
    <t>Mostní svodidla ocelová s osazením sloupků kotvením do mostní konstrukce, se svodnicí úrovně zádržnosti H2</t>
  </si>
  <si>
    <t>263900199</t>
  </si>
  <si>
    <t>88,31 " předpoklad kotvení na stávající kotevní prvky</t>
  </si>
  <si>
    <t>51</t>
  </si>
  <si>
    <t>931941112</t>
  </si>
  <si>
    <t>Osazení dilatačního mostního závěru lamelového, posun do 100 mm</t>
  </si>
  <si>
    <t>-1182254661</t>
  </si>
  <si>
    <t xml:space="preserve">Mostní závěr </t>
  </si>
  <si>
    <t>1054399510</t>
  </si>
  <si>
    <t>27,8*2</t>
  </si>
  <si>
    <t>53</t>
  </si>
  <si>
    <t>936941111</t>
  </si>
  <si>
    <t>Odvodňovač izolace mostovky osazení do plastbetonu, odvodňovače měděného</t>
  </si>
  <si>
    <t>459525550</t>
  </si>
  <si>
    <t>54</t>
  </si>
  <si>
    <t>28612 R</t>
  </si>
  <si>
    <t>Odvodňovací trubičky měděné</t>
  </si>
  <si>
    <t>ks</t>
  </si>
  <si>
    <t>1746815738</t>
  </si>
  <si>
    <t>55</t>
  </si>
  <si>
    <t>985131111</t>
  </si>
  <si>
    <t>Očištění ploch stěn, rubu kleneb a podlah tlakovou vodou</t>
  </si>
  <si>
    <t>-477359912</t>
  </si>
  <si>
    <t>30,39 " jižní</t>
  </si>
  <si>
    <t>8,24 " severní</t>
  </si>
  <si>
    <t>8,82 "částečné zabetonování multikanálů severního kabelovodu</t>
  </si>
  <si>
    <t>9,1 " obetonování konců jižního kabelovodu</t>
  </si>
  <si>
    <t>20,83" nové závěrné zídky</t>
  </si>
  <si>
    <t>143,7 " vytvoření protispádu na mostovce z UHPFRC</t>
  </si>
  <si>
    <t>227,1" otryskání líce opěr</t>
  </si>
  <si>
    <t>670,3 " sjednocující stěrka sanace povrchu opěr</t>
  </si>
  <si>
    <t>257 " sjednocující stěrka sanace povrchu mostovky</t>
  </si>
  <si>
    <t>56</t>
  </si>
  <si>
    <t>985311111</t>
  </si>
  <si>
    <t>Reprofilace betonu sanačními maltami na cementové bázi ručně stěn, tloušťky do 10 mm</t>
  </si>
  <si>
    <t>-2016637720</t>
  </si>
  <si>
    <t>57</t>
  </si>
  <si>
    <t>985323111</t>
  </si>
  <si>
    <t>Spojovací můstek reprofilovaného betonu na cementové bázi, tloušťky 1 mm</t>
  </si>
  <si>
    <t>-891022601</t>
  </si>
  <si>
    <t>58</t>
  </si>
  <si>
    <t>985331211</t>
  </si>
  <si>
    <t>Dodatečné vlepování betonářské výztuže včetně vyvrtání a vyčištění otvoru chemickou maltou průměr výztuže 8 mm</t>
  </si>
  <si>
    <t>815540083</t>
  </si>
  <si>
    <t>766 *0,1" vytvoření protispádu na mostovce z UHPFRC</t>
  </si>
  <si>
    <t>59</t>
  </si>
  <si>
    <t>13021011</t>
  </si>
  <si>
    <t>tyč ocelová žebírková jakost BSt 500S výztuž do betonu D 8mm</t>
  </si>
  <si>
    <t>1555304944</t>
  </si>
  <si>
    <t>766,000*0,1*0,000395</t>
  </si>
  <si>
    <t>60</t>
  </si>
  <si>
    <t>985331215</t>
  </si>
  <si>
    <t>Dodatečné vlepování betonářské výztuže včetně vyvrtání a vyčištění otvoru chemickou maltou průměr výztuže 16 mm</t>
  </si>
  <si>
    <t>1010157222</t>
  </si>
  <si>
    <t xml:space="preserve">219 "jižní římsa opěry </t>
  </si>
  <si>
    <t xml:space="preserve">132 "severní římsa opěry </t>
  </si>
  <si>
    <t>93 "částečné zabetonování multikanálů severního kabelovodu</t>
  </si>
  <si>
    <t>56 " obetonování konců jižního kabelovodu</t>
  </si>
  <si>
    <t>180 " nové závěrné zídky</t>
  </si>
  <si>
    <t>Mezisoučet</t>
  </si>
  <si>
    <t>680*0,25</t>
  </si>
  <si>
    <t>61</t>
  </si>
  <si>
    <t>13021015</t>
  </si>
  <si>
    <t>tyč ocelová žebírková jakost BSt 500S výztuž do betonu D 16mm</t>
  </si>
  <si>
    <t>-1900490028</t>
  </si>
  <si>
    <t>680*0,25*0,00158</t>
  </si>
  <si>
    <t>62</t>
  </si>
  <si>
    <t>997013801</t>
  </si>
  <si>
    <t>Poplatek za uložení stavebního odpadu na skládce (skládkovné) z prostého betonu zatříděného do Katalogu odpadů pod kódem 170 101</t>
  </si>
  <si>
    <t>-1180737557</t>
  </si>
  <si>
    <t>63</t>
  </si>
  <si>
    <t>1092782447</t>
  </si>
  <si>
    <t>1395551934</t>
  </si>
  <si>
    <t>0,17*14 'Přepočtené koeficientem množství</t>
  </si>
  <si>
    <t>65</t>
  </si>
  <si>
    <t>-319035992</t>
  </si>
  <si>
    <t>66</t>
  </si>
  <si>
    <t>711112001</t>
  </si>
  <si>
    <t>Provedení izolace proti zemní vlhkosti natěradly a tmely za studena na ploše svislé S nátěrem penetračním</t>
  </si>
  <si>
    <t>-1184044608</t>
  </si>
  <si>
    <t>67</t>
  </si>
  <si>
    <t>111631500</t>
  </si>
  <si>
    <t>lak penetrační asfaltový</t>
  </si>
  <si>
    <t>-1414473976</t>
  </si>
  <si>
    <t>P</t>
  </si>
  <si>
    <t>Poznámka k položce:_x000d_
Spotřeba 0,3-0,4kg/m2 dle povrchu, ředidlo technický benzín</t>
  </si>
  <si>
    <t>780*0,00035 'Přepočtené koeficientem množství</t>
  </si>
  <si>
    <t>68</t>
  </si>
  <si>
    <t>711112002</t>
  </si>
  <si>
    <t>Provedení izolace proti zemní vlhkosti natěradly a tmely za studena na ploše svislé S nátěrem lakem asfaltovým</t>
  </si>
  <si>
    <t>-928026478</t>
  </si>
  <si>
    <t>22 " částečné zabetonování multikanálů severního kabelovodu</t>
  </si>
  <si>
    <t>7,5 " obetonování konců jižního kabelovodu</t>
  </si>
  <si>
    <t>48 " nové závěrné zídky</t>
  </si>
  <si>
    <t>231,7 " nové přechodové desky</t>
  </si>
  <si>
    <t>69</t>
  </si>
  <si>
    <t>11163152</t>
  </si>
  <si>
    <t>lak hydroizolační asfaltový</t>
  </si>
  <si>
    <t>-1856835462</t>
  </si>
  <si>
    <t>309,2*0,00045 'Přepočtené koeficientem množství</t>
  </si>
  <si>
    <t>70</t>
  </si>
  <si>
    <t>711311001</t>
  </si>
  <si>
    <t>Provedení izolace mostovek natěradly a tmely za studena nátěrem lakem asfaltovým penetračním</t>
  </si>
  <si>
    <t>481654650</t>
  </si>
  <si>
    <t>780 " pečetící vrstva</t>
  </si>
  <si>
    <t>71</t>
  </si>
  <si>
    <t>-1917937068</t>
  </si>
  <si>
    <t>72</t>
  </si>
  <si>
    <t>711341564</t>
  </si>
  <si>
    <t>Provedení izolace mostovek pásy přitavením NAIP</t>
  </si>
  <si>
    <t>-575709063</t>
  </si>
  <si>
    <t>73</t>
  </si>
  <si>
    <t>62836109</t>
  </si>
  <si>
    <t>pás asfaltový natavitelný oxidovaný tl. 3,5mm s vložkou z hliníkové fólie / hliníkové fólie s textilií, se spalitelnou PE folií nebo jemnozrnným minerálním posypem</t>
  </si>
  <si>
    <t>-1700777052</t>
  </si>
  <si>
    <t>780*1,15 'Přepočtené koeficientem množství</t>
  </si>
  <si>
    <t>74</t>
  </si>
  <si>
    <t>998711102</t>
  </si>
  <si>
    <t>Přesun hmot pro izolace proti vodě, vlhkosti a plynům stanovený z hmotnosti přesunovaného materiálu vodorovná dopravní vzdálenost do 50 m v objektech výšky přes 6 do 12 m</t>
  </si>
  <si>
    <t>-1422836354</t>
  </si>
  <si>
    <t>767</t>
  </si>
  <si>
    <t>Konstrukce zámečnické</t>
  </si>
  <si>
    <t>75</t>
  </si>
  <si>
    <t>76797 R</t>
  </si>
  <si>
    <t xml:space="preserve">Montáž ostatních atypických zámečnických konstrukcí </t>
  </si>
  <si>
    <t>-243213841</t>
  </si>
  <si>
    <t>18*15 " úprava úchytů svodidel na mostě</t>
  </si>
  <si>
    <t>76</t>
  </si>
  <si>
    <t>55277 R</t>
  </si>
  <si>
    <t>Materiál - úprava úchytů svodidel na mostě dle dokumentace</t>
  </si>
  <si>
    <t>322019821</t>
  </si>
  <si>
    <t>77</t>
  </si>
  <si>
    <t>76798 R</t>
  </si>
  <si>
    <t>-589131898</t>
  </si>
  <si>
    <t xml:space="preserve">výška 2 m, ocelové rámy s výplní sítí. Výplň síťová konstrukce, přičemž rozměr oka sítě nesmí přesáhnout 12,5 mm x 12,5 mm </t>
  </si>
  <si>
    <t>průměr drátu pletiva nebo tkaniny musí být alespoň 1,5 mm.</t>
  </si>
  <si>
    <t>V blízkosti začátku a ukončení svislé zábrany se připevní bezpečnostní tabulka podle ČSN 37 5199.</t>
  </si>
  <si>
    <t>2536,5</t>
  </si>
  <si>
    <t>78</t>
  </si>
  <si>
    <t>55279 R</t>
  </si>
  <si>
    <t>Materiál pro ochranný štiít dle dokumentace</t>
  </si>
  <si>
    <t>-1922028738</t>
  </si>
  <si>
    <t>ocelové rámy s výplní sítí, rozměr oka sítě nesmí přesáhnout 12,5 mm x 12,5 mm a průměr drátu pletiva nebo tkaniny musí být alespoň 1,5 mm.</t>
  </si>
  <si>
    <t>79</t>
  </si>
  <si>
    <t>998767102</t>
  </si>
  <si>
    <t>Přesun hmot pro zámečnické konstrukce stanovený z hmotnosti přesunovaného materiálu vodorovná dopravní vzdálenost do 50 m v objektech výšky přes 6 do 12 m</t>
  </si>
  <si>
    <t>-1373097718</t>
  </si>
  <si>
    <t>SO 202 - KABELOVODY</t>
  </si>
  <si>
    <t>953945153</t>
  </si>
  <si>
    <t>Kotvy mechanické s vyvrtáním otvoru do betonu, železobetonu nebo tvrdého kamene pro střední zatížení průvlekové, velikost M 20, délka 270 mm</t>
  </si>
  <si>
    <t>1031671340</t>
  </si>
  <si>
    <t>99714 R</t>
  </si>
  <si>
    <t>Vrty pro kotvení římsy s vyplnění epoxydovým tmelem pr. 20 mm dl. 250 mm</t>
  </si>
  <si>
    <t>-436098061</t>
  </si>
  <si>
    <t xml:space="preserve">obklad fasadnimi deskami </t>
  </si>
  <si>
    <t>-1163336602</t>
  </si>
  <si>
    <t>28*1,15</t>
  </si>
  <si>
    <t>-490794891</t>
  </si>
  <si>
    <t>76799 R</t>
  </si>
  <si>
    <t>Výroba a osazení oc. konstrukce pro vedení multikanálů</t>
  </si>
  <si>
    <t>1027138213</t>
  </si>
  <si>
    <t>ocelové profily</t>
  </si>
  <si>
    <t>232+4171+1185+1000</t>
  </si>
  <si>
    <t>76799a R</t>
  </si>
  <si>
    <t>-1484135459</t>
  </si>
  <si>
    <t>kompozitní profily</t>
  </si>
  <si>
    <t>551,4+405</t>
  </si>
  <si>
    <t>76799b R</t>
  </si>
  <si>
    <t>744291658</t>
  </si>
  <si>
    <t>nerezové tyče a spojovací materiál</t>
  </si>
  <si>
    <t>49+115,2+67</t>
  </si>
  <si>
    <t>998767181</t>
  </si>
  <si>
    <t>Přesun hmot pro zámečnické konstrukce stanovený z hmotnosti přesunovaného materiálu Příplatek k cenám za přesun prováděný bez použití mechanizace pro jakoukoliv výšku objektu</t>
  </si>
  <si>
    <t>-369330209</t>
  </si>
  <si>
    <t>6,776</t>
  </si>
  <si>
    <t>46519 R</t>
  </si>
  <si>
    <t>Montáž multikanálů na konstrukce pod římsou</t>
  </si>
  <si>
    <t>2113437502</t>
  </si>
  <si>
    <t>129,4+40+40</t>
  </si>
  <si>
    <t>55210 R</t>
  </si>
  <si>
    <t>Multikanaly devítiotvorové</t>
  </si>
  <si>
    <t>2138614432</t>
  </si>
  <si>
    <t xml:space="preserve">díly rovné  129,4-14=115,4 m, díly obloukové 2*7 m</t>
  </si>
  <si>
    <t>2*(35+15,9+13,8)</t>
  </si>
  <si>
    <t>55211 R</t>
  </si>
  <si>
    <t>Multikanaly šestiotvorové</t>
  </si>
  <si>
    <t>179529508</t>
  </si>
  <si>
    <t xml:space="preserve">díly rovné  40-7=33 m, díly obloukové 7 m</t>
  </si>
  <si>
    <t>55212 R</t>
  </si>
  <si>
    <t>Multikanaly čtyřotvorové</t>
  </si>
  <si>
    <t>740176886</t>
  </si>
  <si>
    <t>38889 R</t>
  </si>
  <si>
    <t>Chránička kabelů na kontrukci multikanálů 225</t>
  </si>
  <si>
    <t>-1446968014</t>
  </si>
  <si>
    <t>33*6 rovné. 7*6 oblouk</t>
  </si>
  <si>
    <t>40*6</t>
  </si>
  <si>
    <t>28536 R</t>
  </si>
  <si>
    <t>Chránička plast d 255</t>
  </si>
  <si>
    <t>-203866103</t>
  </si>
  <si>
    <t>SO 401 - PŘELOŽKA KABELŮ VO-THMP ( NEOCEŇUJE SE )</t>
  </si>
  <si>
    <t>001 00 R</t>
  </si>
  <si>
    <t>Není součástí vyběrového řízení pro tuto stavbu - neoceňuje se</t>
  </si>
  <si>
    <t>-263022916</t>
  </si>
  <si>
    <t>SO 402 - PŘELOŽKA KABELŮ DP-JDCT</t>
  </si>
  <si>
    <t xml:space="preserve">    21-M - Elektromontáže</t>
  </si>
  <si>
    <t xml:space="preserve">    22-M - Montáže technologických zařízení pro dopravní stavby</t>
  </si>
  <si>
    <t>-1401450609</t>
  </si>
  <si>
    <t>23*0,70*0,60</t>
  </si>
  <si>
    <t>-1136198967</t>
  </si>
  <si>
    <t>9,66</t>
  </si>
  <si>
    <t>9,66*5 'Přepočtené koeficientem množství</t>
  </si>
  <si>
    <t>1049949290</t>
  </si>
  <si>
    <t>749348475</t>
  </si>
  <si>
    <t>9,66*1,8 'Přepočtené koeficientem množství</t>
  </si>
  <si>
    <t>21-M</t>
  </si>
  <si>
    <t>Elektromontáže</t>
  </si>
  <si>
    <t>210102024</t>
  </si>
  <si>
    <t xml:space="preserve">Propojení kabelů nebo vodičů spojkou do 22 kV venkovní páskovou vodičů celoplastových </t>
  </si>
  <si>
    <t>2036799883</t>
  </si>
  <si>
    <t>35436172</t>
  </si>
  <si>
    <t>spojka 22 kV venkovní pro kabely s plastovou izolací, 300-500 mm2</t>
  </si>
  <si>
    <t>1572910621</t>
  </si>
  <si>
    <t>210280003</t>
  </si>
  <si>
    <t>Zkoušky a prohlídky elektrických rozvodů a zařízení celková prohlídka, zkoušení, měření a vyhotovení revizní zprávy pro objem montážních prací přes 500 do 1000 tisíc Kč</t>
  </si>
  <si>
    <t>454325800</t>
  </si>
  <si>
    <t>210280391</t>
  </si>
  <si>
    <t>Zkoušky vodičů a kabelů zvýšeným napětím kabelů silových do 35 kV</t>
  </si>
  <si>
    <t>1353292417</t>
  </si>
  <si>
    <t>210921023</t>
  </si>
  <si>
    <t>Montáž kabelů hliníkových vn do 10 kV bez ukončení stíněných plných nebo laněných kulatých s izolací ze sítěného polyetylenu nebo bezhalogenových (AXEKVCE-R, AXEKVCEY,...) uložených volně, počtu a průřezu žil 1x500 mm2</t>
  </si>
  <si>
    <t>734522865</t>
  </si>
  <si>
    <t>34115020</t>
  </si>
  <si>
    <t>kabel AL ze sítěného PE vn 10 kV 1x500/35</t>
  </si>
  <si>
    <t>544768582</t>
  </si>
  <si>
    <t>1118 " kabel VN (trakční) 3-AHKCY 1x500Al/35Cu</t>
  </si>
  <si>
    <t>21092 R</t>
  </si>
  <si>
    <t>Demontáž kabelů Al stíněný plný nebo laněný s XLPE izolací do 10 kV 1x500 mm2 uložených volně (AXEKCE)</t>
  </si>
  <si>
    <t>360327579</t>
  </si>
  <si>
    <t>1118</t>
  </si>
  <si>
    <t>22-M</t>
  </si>
  <si>
    <t>Montáže technologických zařízení pro dopravní stavby</t>
  </si>
  <si>
    <t>21097 R</t>
  </si>
  <si>
    <t>ukončení optotrubek koncovkou KPP40	</t>
  </si>
  <si>
    <t>682669017</t>
  </si>
  <si>
    <t>21098 R</t>
  </si>
  <si>
    <t>MĚŘENÍ STÁVAJÍCÍHO OPTICKÉHO KABELU</t>
  </si>
  <si>
    <t>vlákno</t>
  </si>
  <si>
    <t>-510756170</t>
  </si>
  <si>
    <t>22018 R</t>
  </si>
  <si>
    <t>Demontáž HDPE do výkopu pro optický kabel bez zřízení lože a bez krytí</t>
  </si>
  <si>
    <t>-1738043086</t>
  </si>
  <si>
    <t xml:space="preserve">172 " 2 optotrubky, </t>
  </si>
  <si>
    <t>220182022</t>
  </si>
  <si>
    <t>Uložení trubky HDPE do výkopu pro optický kabel bez zřízení lože a bez krytí</t>
  </si>
  <si>
    <t>321962928</t>
  </si>
  <si>
    <t>2 optotrubky, z toho do rýhy 46m, protažení chráničkou 126m</t>
  </si>
  <si>
    <t>46+126</t>
  </si>
  <si>
    <t>28613960</t>
  </si>
  <si>
    <t>trubka ochranná HDPE D 40mm</t>
  </si>
  <si>
    <t>-120816575</t>
  </si>
  <si>
    <t>220182023</t>
  </si>
  <si>
    <t>Kontrola tlakutěsnosti HDPE trubky od 1m do 2000 m</t>
  </si>
  <si>
    <t>616942246</t>
  </si>
  <si>
    <t>220182025</t>
  </si>
  <si>
    <t>Kontrola průchodnosti trubky kalibrace do 2000 m</t>
  </si>
  <si>
    <t>km</t>
  </si>
  <si>
    <t>-384967537</t>
  </si>
  <si>
    <t>220182036</t>
  </si>
  <si>
    <t>Zafukování optického kabelu do trubky z HDPE</t>
  </si>
  <si>
    <t>-1875694438</t>
  </si>
  <si>
    <t>2100</t>
  </si>
  <si>
    <t>22019 R</t>
  </si>
  <si>
    <t>Vyfukování optického kabelu z trubky z HDPE</t>
  </si>
  <si>
    <t>-2103952914</t>
  </si>
  <si>
    <t>2100 " k dalšímu použití</t>
  </si>
  <si>
    <t>220182303</t>
  </si>
  <si>
    <t>Ukončení optického kabelu v optickém rozvaděči pro 24 vláken</t>
  </si>
  <si>
    <t>-1365175473</t>
  </si>
  <si>
    <t>22016 R</t>
  </si>
  <si>
    <t>Demontáž ukončení optického kabelu v optickém rozvaděči pro 24 vláken</t>
  </si>
  <si>
    <t>1654290736</t>
  </si>
  <si>
    <t>220890401</t>
  </si>
  <si>
    <t>Vyhotovení protokolu UTZ včetně funkční zkoušky, posouzení a vyhodnocení podkladů, vypracování protokolu, evidence protokolu pro silnoproudá zařízení a zdroje</t>
  </si>
  <si>
    <t>-1348257623</t>
  </si>
  <si>
    <t>460010024</t>
  </si>
  <si>
    <t>Vytyčení trasy vedení kabelového (podzemního) v zastavěném prostoru</t>
  </si>
  <si>
    <t>-1867434309</t>
  </si>
  <si>
    <t>460150683</t>
  </si>
  <si>
    <t>Hloubení zapažených i nezapažených kabelových rýh ručně včetně urovnání dna s přemístěním výkopku do vzdálenosti 3 m od okraje jámy nebo naložením na dopravní prostředek šířky 65 cm, hloubky 120 cm, v hornině třídy 3</t>
  </si>
  <si>
    <t>-1295236174</t>
  </si>
  <si>
    <t>460421026</t>
  </si>
  <si>
    <t>Kabelové lože včetně podsypu, zhutnění a urovnání povrchu z písku nebo štěrkopísku tloušťky 5 cm nad kabel zakryté betonovými deskami vel. 50 x 15 cm, šířky lože přes 60 do 65 cm</t>
  </si>
  <si>
    <t>-1363809353</t>
  </si>
  <si>
    <t>1557961902</t>
  </si>
  <si>
    <t>23*0,7*0,6*1,8</t>
  </si>
  <si>
    <t>59213004</t>
  </si>
  <si>
    <t>deska krycí betonová 50 x 17/10 x 3,5 cm</t>
  </si>
  <si>
    <t>-58116672</t>
  </si>
  <si>
    <t>460560683</t>
  </si>
  <si>
    <t>Zásyp kabelových rýh ručně s uložením výkopku ve vrstvách včetně zhutnění a urovnání povrchu šířky 65 cm hloubky 120 cm, v hornině třídy 3</t>
  </si>
  <si>
    <t>-1561490310</t>
  </si>
  <si>
    <t>SO 402.2 - DRŽÁKY STOŽÁRŮ TROLEJE</t>
  </si>
  <si>
    <t xml:space="preserve">      HSV - Práce a dodávky HSV</t>
  </si>
  <si>
    <t xml:space="preserve">      998 - Přesun hmot</t>
  </si>
  <si>
    <t>210040011</t>
  </si>
  <si>
    <t>Montáž sloupů a stožárů venkovního vedení nn bez výstroje ocelových trubkových včetně rozvozu, vztyčení, očíslování, složení do 12 m jednoduchých</t>
  </si>
  <si>
    <t>1266266989</t>
  </si>
  <si>
    <t>55209 R</t>
  </si>
  <si>
    <t>OSMIHRANNÝ JEHLANOVÝ TRAKČNÍ STOŽÁR S PATKOU M-JTS 8,5 -12P</t>
  </si>
  <si>
    <t>256</t>
  </si>
  <si>
    <t>1169014757</t>
  </si>
  <si>
    <t>-187485476</t>
  </si>
  <si>
    <t>1,01</t>
  </si>
  <si>
    <t>SO 404 - PŘELOŽKA KABELŮ TSK</t>
  </si>
  <si>
    <t>-54390028</t>
  </si>
  <si>
    <t>66*0,35*0,20+47*0,50*0,30-(47*2*3,14*0,055*0,055)</t>
  </si>
  <si>
    <t>-936422529</t>
  </si>
  <si>
    <t>10,777</t>
  </si>
  <si>
    <t>10,777*5 'Přepočtené koeficientem množství</t>
  </si>
  <si>
    <t>573277247</t>
  </si>
  <si>
    <t>396981418</t>
  </si>
  <si>
    <t>10,777*1,8 'Přepočtené koeficientem množství</t>
  </si>
  <si>
    <t>44267281</t>
  </si>
  <si>
    <t>18*2</t>
  </si>
  <si>
    <t>997221561</t>
  </si>
  <si>
    <t>Vodorovná doprava suti bez naložení, ale se složením a s hrubým urovnáním z kusových materiálů, na vzdálenost do 1 km</t>
  </si>
  <si>
    <t>-1604866935</t>
  </si>
  <si>
    <t>36*14 'Přepočtené koeficientem množství</t>
  </si>
  <si>
    <t>-590482451</t>
  </si>
  <si>
    <t>60*0,1*2,3</t>
  </si>
  <si>
    <t>1240447957</t>
  </si>
  <si>
    <t>36-13,8</t>
  </si>
  <si>
    <t>210100014</t>
  </si>
  <si>
    <t>Ukončení vodičů izolovaných s označením a zapojením v rozváděči nebo na přístroji průřezu žíly do 10 mm2</t>
  </si>
  <si>
    <t>1656386790</t>
  </si>
  <si>
    <t>210280002</t>
  </si>
  <si>
    <t>Zkoušky a prohlídky elektrických rozvodů a zařízení celková prohlídka, zkoušení, měření a vyhotovení revizní zprávy pro objem montážních prací přes 100 do 500 tisíc Kč</t>
  </si>
  <si>
    <t>1848234606</t>
  </si>
  <si>
    <t>21081 R</t>
  </si>
  <si>
    <t>Demontáž izolovaných kabelů měděných do 1 kV bez ukončení plných a kulatých</t>
  </si>
  <si>
    <t>998525232</t>
  </si>
  <si>
    <t>108</t>
  </si>
  <si>
    <t>210812033</t>
  </si>
  <si>
    <t>Montáž izolovaných kabelů měděných do 1 kV bez ukončení plných a kulatých (CYKY, CHKE-R,...) uložených volně nebo v liště počtu a průřezu žil 4x6 až 10 mm2</t>
  </si>
  <si>
    <t>-2067870561</t>
  </si>
  <si>
    <t>z toho do rýhy 66m, protažení chráničkou 85m</t>
  </si>
  <si>
    <t>66+85</t>
  </si>
  <si>
    <t>34111076</t>
  </si>
  <si>
    <t>kabel silový s Cu jádrem 1 kV 4x10mm2</t>
  </si>
  <si>
    <t>1849121602</t>
  </si>
  <si>
    <t>151*1,15 'Přepočtené koeficientem množství</t>
  </si>
  <si>
    <t>247554006</t>
  </si>
  <si>
    <t>-834283631</t>
  </si>
  <si>
    <t>1820048481</t>
  </si>
  <si>
    <t>2 optotrubky, z toho do rýhy 132m, protažení chráničkou 170m</t>
  </si>
  <si>
    <t>132+170</t>
  </si>
  <si>
    <t>725482772</t>
  </si>
  <si>
    <t>-1434621533</t>
  </si>
  <si>
    <t xml:space="preserve">216 " 2 optotrubky, </t>
  </si>
  <si>
    <t>604886705</t>
  </si>
  <si>
    <t>-78139946</t>
  </si>
  <si>
    <t>2025072024</t>
  </si>
  <si>
    <t>220 " staávající kabely</t>
  </si>
  <si>
    <t>2085631625</t>
  </si>
  <si>
    <t>180 " k dalšímu použití</t>
  </si>
  <si>
    <t>-1787803440</t>
  </si>
  <si>
    <t>78511012</t>
  </si>
  <si>
    <t>-559999337</t>
  </si>
  <si>
    <t>460030011</t>
  </si>
  <si>
    <t>Přípravné terénní práce sejmutí drnu včetně nařezání a uložení na hromady nebo naložení na dopravní prostředek jakékoliv tloušťky</t>
  </si>
  <si>
    <t>-940634080</t>
  </si>
  <si>
    <t>30*2</t>
  </si>
  <si>
    <t>460030095</t>
  </si>
  <si>
    <t>Přípravné terénní práce vytrhání obrub s odkopáním horniny a lože, s odhozením nebo naložením na dopravní prostředek ležatých silničních</t>
  </si>
  <si>
    <t>1888094651</t>
  </si>
  <si>
    <t>460030142</t>
  </si>
  <si>
    <t>Přípravné terénní práce odstranění podkladu nebo krytu komunikace včetně rozpojení na kusy a zarovnání styčné spáry z kameniva těženého, tloušťky přes 10 do 20 cm</t>
  </si>
  <si>
    <t>402885281</t>
  </si>
  <si>
    <t>15*1</t>
  </si>
  <si>
    <t>460030174</t>
  </si>
  <si>
    <t>Přípravné terénní práce odstranění podkladu nebo krytu komunikace včetně rozpojení na kusy a zarovnání styčné spáry ze živice, tloušťky přes 15 do 30 cm</t>
  </si>
  <si>
    <t>-1844181671</t>
  </si>
  <si>
    <t>15 " komunikace</t>
  </si>
  <si>
    <t>45 " chodník</t>
  </si>
  <si>
    <t>460150153</t>
  </si>
  <si>
    <t>Hloubení zapažených i nezapažených kabelových rýh ručně včetně urovnání dna s přemístěním výkopku do vzdálenosti 3 m od okraje jámy nebo naložením na dopravní prostředek šířky 35 cm, hloubky 70 cm, v hornině třídy 3</t>
  </si>
  <si>
    <t>-1470983297</t>
  </si>
  <si>
    <t>460150303</t>
  </si>
  <si>
    <t>Hloubení zapažených i nezapažených kabelových rýh ručně včetně urovnání dna s přemístěním výkopku do vzdálenosti 3 m od okraje jámy nebo naložením na dopravní prostředek šířky 50 cm, hloubky 120 cm, v hornině třídy 3</t>
  </si>
  <si>
    <t>228649433</t>
  </si>
  <si>
    <t>107499717</t>
  </si>
  <si>
    <t>1940000048</t>
  </si>
  <si>
    <t>66*0,35*0,2*1,8</t>
  </si>
  <si>
    <t>34575122</t>
  </si>
  <si>
    <t>deska kabelová krycí PE červená, 300x9x4 mm</t>
  </si>
  <si>
    <t>-1358792780</t>
  </si>
  <si>
    <t>460421072</t>
  </si>
  <si>
    <t>Kabelové lože včetně podsypu, zhutnění a urovnání povrchu z písku nebo štěrkopísku tloušťky 5 cm nad kabel zakryté plastovými deskami, šířky lože přes 25 do 50 cm</t>
  </si>
  <si>
    <t>1770506350</t>
  </si>
  <si>
    <t>460490013</t>
  </si>
  <si>
    <t>Krytí kabelů, spojek, koncovek a odbočnic kabelů výstražnou fólií z PVC včetně vyrovnání povrchu rýhy, rozvinutí a uložení fólie do rýhy, fólie šířky do 34cm</t>
  </si>
  <si>
    <t>605576587</t>
  </si>
  <si>
    <t>460520164</t>
  </si>
  <si>
    <t>Montáž trubek ochranných uložených volně do rýhy plastových tuhých,vnitřního průměru přes 90 do 110 mm</t>
  </si>
  <si>
    <t>-1444898352</t>
  </si>
  <si>
    <t>2*47</t>
  </si>
  <si>
    <t>34571366</t>
  </si>
  <si>
    <t>trubka elektroinstalační HDPE tuhá dvouplášťová korugovaná D 100/120 mm</t>
  </si>
  <si>
    <t>-1909916775</t>
  </si>
  <si>
    <t>460521111</t>
  </si>
  <si>
    <t>Těleso trubkového kabelovodu z prostého betonu tř. C 16/20 v otevřeném výkopu</t>
  </si>
  <si>
    <t>753301957</t>
  </si>
  <si>
    <t>47*0,50*0,30-(47*2*3,14*0,055*0,055)</t>
  </si>
  <si>
    <t>460560303</t>
  </si>
  <si>
    <t>Zásyp kabelových rýh ručně s uložením výkopku ve vrstvách včetně zhutnění a urovnání povrchu šířky 50 cm hloubky 120 cm, v hornině třídy 3</t>
  </si>
  <si>
    <t>-118407596</t>
  </si>
  <si>
    <t>460620007</t>
  </si>
  <si>
    <t>Úprava terénu zatravnění, včetně dodání osiva a zalití vodou na rovině</t>
  </si>
  <si>
    <t>1699287266</t>
  </si>
  <si>
    <t>460650044</t>
  </si>
  <si>
    <t>Vozovky a chodníky zřízení podkladní vrstvy včetně rozprostření a úpravy podkladu ze štěrkopísku, včetně zhutnění, tloušťky přes 15 do 20 cm</t>
  </si>
  <si>
    <t>156937678</t>
  </si>
  <si>
    <t>460650071</t>
  </si>
  <si>
    <t>Vozovky a chodníky zřízení podkladní vrstvy včetně rozprostření a úpravy podkladu z kameniva obalovaného asfaltem včetně zhutnění, tloušťky do 5 cm</t>
  </si>
  <si>
    <t>-1261491389</t>
  </si>
  <si>
    <t>2*15 " 2 vrstvy 50 mm</t>
  </si>
  <si>
    <t>460650072</t>
  </si>
  <si>
    <t>Vozovky a chodníky zřízení podkladní vrstvy včetně rozprostření a úpravy podkladu z kameniva obalovaného asfaltem včetně zhutnění, tloušťky přes 5 do 10 cm</t>
  </si>
  <si>
    <t>-165416595</t>
  </si>
  <si>
    <t>45 " recyklovaná vrstva 60 mm a asf. beton 40 mm</t>
  </si>
  <si>
    <t>460650073</t>
  </si>
  <si>
    <t>Vozovky a chodníky zřízení podkladní vrstvy včetně rozprostření a úpravy podkladu z kameniva obalovaného asfaltem včetně zhutnění, tloušťky přes 10 do 15 cm</t>
  </si>
  <si>
    <t>506847972</t>
  </si>
  <si>
    <t xml:space="preserve">15 " Vozovka </t>
  </si>
  <si>
    <t>460650185</t>
  </si>
  <si>
    <t>Vozovky a chodníky osazení obrubníku betonového do lože z betonu se zatřením spár cementovou maltou ležatého silničního</t>
  </si>
  <si>
    <t>380895836</t>
  </si>
  <si>
    <t>460650195</t>
  </si>
  <si>
    <t>Vozovky a chodníky očištění vybouraných obrubníků od spojovacího materiálu z jakéhokoliv lože s odklizením a uložením očištěného materiálu na vzdálenost 10 m silničních</t>
  </si>
  <si>
    <t>-1296968716</t>
  </si>
  <si>
    <t>SO 661.1 - Úprava TV, provizorní stav</t>
  </si>
  <si>
    <t>74C134 R</t>
  </si>
  <si>
    <t>VÝŠKOVÁ A SMĚROVÁ REGULACE KONZOLY NEBO SIK</t>
  </si>
  <si>
    <t>KUS</t>
  </si>
  <si>
    <t>-1642807907</t>
  </si>
  <si>
    <t>uvolnění a montáž stávajících závěsů troleje a nosného lana vč. potřebných mechanizmů, pomůcek a měření</t>
  </si>
  <si>
    <t>8 " viz polohový plán</t>
  </si>
  <si>
    <t>74C231 R</t>
  </si>
  <si>
    <t>ZÁVĚS SIK BEZ PŘÍDAVNÉHO LANA</t>
  </si>
  <si>
    <t>-1820673207</t>
  </si>
  <si>
    <t xml:space="preserve">montáž a materiál dodaného zařízení protikorozně ošetřeného podle TKP se všemi pomocnými doplňujícími součástmi a pracemi s použitím  mechanizmů</t>
  </si>
  <si>
    <t>4 " viz technická zpráva</t>
  </si>
  <si>
    <t>74C312 R</t>
  </si>
  <si>
    <t>VĚŠÁK TROLEJE ZÁKLADNÍ (PEVNÝ NEBO KLUZNÝ)</t>
  </si>
  <si>
    <t>2019894948</t>
  </si>
  <si>
    <t>montáž a materiál dodaného zařízení protikorozně ošetřeného podle TKP se všemi pomocnými doplňujícími součástmi a pracemi s použitím mechanizmů</t>
  </si>
  <si>
    <t>54 " viz polohový plán</t>
  </si>
  <si>
    <t>74C591 R</t>
  </si>
  <si>
    <t xml:space="preserve">VÝŠKOVÁ REGULACE TROLEJE </t>
  </si>
  <si>
    <t>939937416</t>
  </si>
  <si>
    <t>všechny náklady na regulaci troleje s použitím mechanizmů</t>
  </si>
  <si>
    <t>500 " viz tabulka kotvení, polohový plán</t>
  </si>
  <si>
    <t>74C924 R</t>
  </si>
  <si>
    <t>NEPŘÍMÉ UKOLEJNĚNÍ KONSTRUKCE VŠECH TYPŮ (VČETNĚ VÝZTUŽNÝCH DVOJIC) - 2 VODIČE</t>
  </si>
  <si>
    <t>-89314536</t>
  </si>
  <si>
    <t>1 " viz technická zpráva</t>
  </si>
  <si>
    <t>74C971 R</t>
  </si>
  <si>
    <t>POSPOJOVÁNÍ VODIVÝCH KONSTRUKCÍ PROUDOVOU PROPOJKOU</t>
  </si>
  <si>
    <t>14476312</t>
  </si>
  <si>
    <t>1 " viz soupis ostatních sestavení, technická zpráva, KSU a TP</t>
  </si>
  <si>
    <t>74CF11 R</t>
  </si>
  <si>
    <t>TAŽNÉ HNACÍ VOZIDLO K PRACOVNÍM SOUPRAVÁM (PRO VODIČE - MONTÁŽ)</t>
  </si>
  <si>
    <t>HOD</t>
  </si>
  <si>
    <t>-1894662598</t>
  </si>
  <si>
    <t>74EF11 R</t>
  </si>
  <si>
    <t>HNACÍ KOLEJOVÁ VOZIDLA DEMONTÁŽNÍCH SOUPRAV PRO PRÁCE NA TV</t>
  </si>
  <si>
    <t>-173760101</t>
  </si>
  <si>
    <t>kolejové mechanizmy demontáže TV</t>
  </si>
  <si>
    <t>dopravu kolejových mechanismů z mateřského depa do prostoru stavby a zpět</t>
  </si>
  <si>
    <t>74F312 R</t>
  </si>
  <si>
    <t>MĚŘENÍ PARAMETRŮ TV STATICKÉ</t>
  </si>
  <si>
    <t>Km</t>
  </si>
  <si>
    <t>1306524297</t>
  </si>
  <si>
    <t>měření parametrů TV pro revizi a dokumentaci skutečného provedení</t>
  </si>
  <si>
    <t>1 " viz technická zpráva, polohový plán</t>
  </si>
  <si>
    <t>74F313 R</t>
  </si>
  <si>
    <t>MĚŘENÍ ELEKTRICKÝCH VLASTNOSTÍ TV</t>
  </si>
  <si>
    <t>665800646</t>
  </si>
  <si>
    <t>měření elektrických parametrů TV pro zpracování revize</t>
  </si>
  <si>
    <t xml:space="preserve"> dopravu kolejových mechanismů z mateřského depa do prostoru stavby a zpět</t>
  </si>
  <si>
    <t>74F314 R</t>
  </si>
  <si>
    <t>MĚŘENÍ DOTYKOVÉHO NAPĚTÍ U VODIVÉ KONSTRUKCE</t>
  </si>
  <si>
    <t>1149129900</t>
  </si>
  <si>
    <t>2 " viz technická zpráva, polohový plán</t>
  </si>
  <si>
    <t>74F322 R</t>
  </si>
  <si>
    <t>REVIZNÍ ZPRÁVA</t>
  </si>
  <si>
    <t>1177583051</t>
  </si>
  <si>
    <t>revizi autorizovaným revizním technikem na zařízeních trakčního vedení podle požadavku ČSN, včetně hodnocení</t>
  </si>
  <si>
    <t xml:space="preserve">1  " viz technická zpráva</t>
  </si>
  <si>
    <t>74F331 R</t>
  </si>
  <si>
    <t>TECHNICKÁ POMOC PŘI VÝSTAVBĚ TV</t>
  </si>
  <si>
    <t>-236066560</t>
  </si>
  <si>
    <t>zajištění pracoviště TDI vč. nájmu pracovníků a poUŽITÝch mechanismů nutných k výkonu</t>
  </si>
  <si>
    <t>74F332 R</t>
  </si>
  <si>
    <t>VÝKON ORGANIZAČNÍCH JEDNOTEK SPRÁVCE</t>
  </si>
  <si>
    <t>-1290968567</t>
  </si>
  <si>
    <t>74F434 R</t>
  </si>
  <si>
    <t>DEMONTÁŽ KONZOL SIK VČETNĚ ZÁVĚSŮ</t>
  </si>
  <si>
    <t>664095261</t>
  </si>
  <si>
    <t>všechny náklady na demontáž stávajícího zařízení se všemi pomocnými doplňujícími úpravami pro jeho likvidaci</t>
  </si>
  <si>
    <t>naložení a odvoz demontovaného materiálu na určené místo pro stavbu</t>
  </si>
  <si>
    <t>4 " viz technická zpráva, polohový plán</t>
  </si>
  <si>
    <t>74F455 R</t>
  </si>
  <si>
    <t>DEMONTÁŽ VĚŠÁKŮ TROLEJE</t>
  </si>
  <si>
    <t>570698531</t>
  </si>
  <si>
    <t>54 " viz technická zpráva, polohový plán</t>
  </si>
  <si>
    <t>75800 R</t>
  </si>
  <si>
    <t>OCENĚNÍ VÝLUK MIMO SŽDC</t>
  </si>
  <si>
    <t>-671842990</t>
  </si>
  <si>
    <t>SO 661.2 - Úprava TV, definitivní stav</t>
  </si>
  <si>
    <t>74C923 R</t>
  </si>
  <si>
    <t>NEPŘÍMÉ UKOLEJNĚNÍ KONSTRUKCE VŠECH TYPŮ (VČETNĚ VÝZTUŽNÝCH DVOJIC) - 1 VODIČ</t>
  </si>
  <si>
    <t>1313459965</t>
  </si>
  <si>
    <t>montáž a materiál dodaného zařízení protikorozně ošetřeného podle TKP se všemi pom. doplňujícími součástmi a pracemi s použitím mechanizmů</t>
  </si>
  <si>
    <t>9 " viz technická zpráva</t>
  </si>
  <si>
    <t>28564152</t>
  </si>
  <si>
    <t>1705219674</t>
  </si>
  <si>
    <t xml:space="preserve"> – měření elektrických parametrů TV pro zpracování revize</t>
  </si>
  <si>
    <t xml:space="preserve"> – dopravu kolejových mechanismů z mateřského depa do prostoru stavby a zpět</t>
  </si>
  <si>
    <t>-1391458291</t>
  </si>
  <si>
    <t>1380117374</t>
  </si>
  <si>
    <t>-1215982370</t>
  </si>
  <si>
    <t>zajištění pracoviště správcem TV (zkratování TV), zajištění přejezdů správcem TV vč. nájmu pracovníků a poUŽITÝch mechanismů nutných k výkonu</t>
  </si>
  <si>
    <t>74F459 R</t>
  </si>
  <si>
    <t>DEMONTÁŽ UKOLEJNĚNÍ KONSTRUKCÍ A PODPĚR VČETNĚ UCHYCENÍ A VODIČE</t>
  </si>
  <si>
    <t>-1396704954</t>
  </si>
  <si>
    <t xml:space="preserve"> náklady na demontáž stávajícího zařízení se všemi pomocnými doplňujícími úpravami pro jeho likvidaci</t>
  </si>
  <si>
    <t>11 " viz technická zpráva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</si>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</sst>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8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166" fontId="30" fillId="0" borderId="21" xfId="0" applyNumberFormat="1" applyFont="1" applyBorder="1" applyAlignment="1" applyProtection="1">
      <alignment vertical="center"/>
    </xf>
    <xf numFmtId="4" fontId="30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  <protection locked="0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24" fillId="2" borderId="20" xfId="0" applyFont="1" applyFill="1" applyBorder="1" applyAlignment="1" applyProtection="1">
      <alignment horizontal="left" vertical="center"/>
      <protection locked="0"/>
    </xf>
    <xf numFmtId="0" fontId="24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166" fontId="24" fillId="0" borderId="22" xfId="0" applyNumberFormat="1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36" fillId="0" borderId="21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8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styles" Target="styles.xml" /><Relationship Id="rId16" Type="http://schemas.openxmlformats.org/officeDocument/2006/relationships/theme" Target="theme/theme1.xml" /><Relationship Id="rId17" Type="http://schemas.openxmlformats.org/officeDocument/2006/relationships/calcChain" Target="calcChain.xml" /><Relationship Id="rId1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29" t="s">
        <v>14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E5" s="30" t="s">
        <v>15</v>
      </c>
      <c r="BS5" s="19" t="s">
        <v>6</v>
      </c>
    </row>
    <row r="6" s="1" customFormat="1" ht="36.96" customHeight="1">
      <c r="B6" s="23"/>
      <c r="C6" s="24"/>
      <c r="D6" s="31" t="s">
        <v>16</v>
      </c>
      <c r="E6" s="24"/>
      <c r="F6" s="24"/>
      <c r="G6" s="24"/>
      <c r="H6" s="24"/>
      <c r="I6" s="24"/>
      <c r="J6" s="24"/>
      <c r="K6" s="32" t="s">
        <v>17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E6" s="33"/>
      <c r="BS6" s="19" t="s">
        <v>6</v>
      </c>
    </row>
    <row r="7" s="1" customFormat="1" ht="12" customHeight="1">
      <c r="B7" s="23"/>
      <c r="C7" s="24"/>
      <c r="D7" s="34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20</v>
      </c>
      <c r="AL7" s="24"/>
      <c r="AM7" s="24"/>
      <c r="AN7" s="29" t="s">
        <v>19</v>
      </c>
      <c r="AO7" s="24"/>
      <c r="AP7" s="24"/>
      <c r="AQ7" s="24"/>
      <c r="AR7" s="22"/>
      <c r="BE7" s="33"/>
      <c r="BS7" s="19" t="s">
        <v>6</v>
      </c>
    </row>
    <row r="8" s="1" customFormat="1" ht="12" customHeight="1">
      <c r="B8" s="23"/>
      <c r="C8" s="24"/>
      <c r="D8" s="34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23</v>
      </c>
      <c r="AL8" s="24"/>
      <c r="AM8" s="24"/>
      <c r="AN8" s="35" t="s">
        <v>24</v>
      </c>
      <c r="AO8" s="24"/>
      <c r="AP8" s="24"/>
      <c r="AQ8" s="24"/>
      <c r="AR8" s="22"/>
      <c r="BE8" s="33"/>
      <c r="BS8" s="19" t="s">
        <v>6</v>
      </c>
    </row>
    <row r="9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3"/>
      <c r="BS9" s="19" t="s">
        <v>6</v>
      </c>
    </row>
    <row r="10" s="1" customFormat="1" ht="12" customHeight="1">
      <c r="B10" s="23"/>
      <c r="C10" s="24"/>
      <c r="D10" s="34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26</v>
      </c>
      <c r="AL10" s="24"/>
      <c r="AM10" s="24"/>
      <c r="AN10" s="29" t="s">
        <v>19</v>
      </c>
      <c r="AO10" s="24"/>
      <c r="AP10" s="24"/>
      <c r="AQ10" s="24"/>
      <c r="AR10" s="22"/>
      <c r="BE10" s="33"/>
      <c r="BS10" s="19" t="s">
        <v>6</v>
      </c>
    </row>
    <row r="11" s="1" customFormat="1" ht="18.48" customHeight="1">
      <c r="B11" s="23"/>
      <c r="C11" s="24"/>
      <c r="D11" s="24"/>
      <c r="E11" s="29" t="s">
        <v>22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27</v>
      </c>
      <c r="AL11" s="24"/>
      <c r="AM11" s="24"/>
      <c r="AN11" s="29" t="s">
        <v>19</v>
      </c>
      <c r="AO11" s="24"/>
      <c r="AP11" s="24"/>
      <c r="AQ11" s="24"/>
      <c r="AR11" s="22"/>
      <c r="BE11" s="33"/>
      <c r="BS11" s="19" t="s">
        <v>6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"/>
      <c r="BS12" s="19" t="s">
        <v>6</v>
      </c>
    </row>
    <row r="13" s="1" customFormat="1" ht="12" customHeight="1">
      <c r="B13" s="23"/>
      <c r="C13" s="24"/>
      <c r="D13" s="34" t="s">
        <v>28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26</v>
      </c>
      <c r="AL13" s="24"/>
      <c r="AM13" s="24"/>
      <c r="AN13" s="36" t="s">
        <v>29</v>
      </c>
      <c r="AO13" s="24"/>
      <c r="AP13" s="24"/>
      <c r="AQ13" s="24"/>
      <c r="AR13" s="22"/>
      <c r="BE13" s="33"/>
      <c r="BS13" s="19" t="s">
        <v>6</v>
      </c>
    </row>
    <row r="14">
      <c r="B14" s="23"/>
      <c r="C14" s="24"/>
      <c r="D14" s="24"/>
      <c r="E14" s="36" t="s">
        <v>29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 t="s">
        <v>27</v>
      </c>
      <c r="AL14" s="24"/>
      <c r="AM14" s="24"/>
      <c r="AN14" s="36" t="s">
        <v>29</v>
      </c>
      <c r="AO14" s="24"/>
      <c r="AP14" s="24"/>
      <c r="AQ14" s="24"/>
      <c r="AR14" s="22"/>
      <c r="BE14" s="33"/>
      <c r="BS14" s="19" t="s">
        <v>6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"/>
      <c r="BS15" s="19" t="s">
        <v>4</v>
      </c>
    </row>
    <row r="16" s="1" customFormat="1" ht="12" customHeight="1">
      <c r="B16" s="23"/>
      <c r="C16" s="24"/>
      <c r="D16" s="34" t="s">
        <v>30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26</v>
      </c>
      <c r="AL16" s="24"/>
      <c r="AM16" s="24"/>
      <c r="AN16" s="29" t="s">
        <v>19</v>
      </c>
      <c r="AO16" s="24"/>
      <c r="AP16" s="24"/>
      <c r="AQ16" s="24"/>
      <c r="AR16" s="22"/>
      <c r="BE16" s="33"/>
      <c r="BS16" s="19" t="s">
        <v>4</v>
      </c>
    </row>
    <row r="17" s="1" customFormat="1" ht="18.48" customHeight="1">
      <c r="B17" s="23"/>
      <c r="C17" s="24"/>
      <c r="D17" s="24"/>
      <c r="E17" s="29" t="s">
        <v>22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27</v>
      </c>
      <c r="AL17" s="24"/>
      <c r="AM17" s="24"/>
      <c r="AN17" s="29" t="s">
        <v>19</v>
      </c>
      <c r="AO17" s="24"/>
      <c r="AP17" s="24"/>
      <c r="AQ17" s="24"/>
      <c r="AR17" s="22"/>
      <c r="BE17" s="33"/>
      <c r="BS17" s="19" t="s">
        <v>31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"/>
      <c r="BS18" s="19" t="s">
        <v>6</v>
      </c>
    </row>
    <row r="19" s="1" customFormat="1" ht="12" customHeight="1">
      <c r="B19" s="23"/>
      <c r="C19" s="24"/>
      <c r="D19" s="34" t="s">
        <v>32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26</v>
      </c>
      <c r="AL19" s="24"/>
      <c r="AM19" s="24"/>
      <c r="AN19" s="29" t="s">
        <v>19</v>
      </c>
      <c r="AO19" s="24"/>
      <c r="AP19" s="24"/>
      <c r="AQ19" s="24"/>
      <c r="AR19" s="22"/>
      <c r="BE19" s="33"/>
      <c r="BS19" s="19" t="s">
        <v>6</v>
      </c>
    </row>
    <row r="20" s="1" customFormat="1" ht="18.48" customHeight="1">
      <c r="B20" s="23"/>
      <c r="C20" s="24"/>
      <c r="D20" s="24"/>
      <c r="E20" s="29" t="s">
        <v>22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27</v>
      </c>
      <c r="AL20" s="24"/>
      <c r="AM20" s="24"/>
      <c r="AN20" s="29" t="s">
        <v>19</v>
      </c>
      <c r="AO20" s="24"/>
      <c r="AP20" s="24"/>
      <c r="AQ20" s="24"/>
      <c r="AR20" s="22"/>
      <c r="BE20" s="33"/>
      <c r="BS20" s="19" t="s">
        <v>4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"/>
    </row>
    <row r="22" s="1" customFormat="1" ht="12" customHeight="1">
      <c r="B22" s="23"/>
      <c r="C22" s="24"/>
      <c r="D22" s="34" t="s">
        <v>33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"/>
    </row>
    <row r="23" s="1" customFormat="1" ht="51" customHeight="1">
      <c r="B23" s="23"/>
      <c r="C23" s="24"/>
      <c r="D23" s="24"/>
      <c r="E23" s="38" t="s">
        <v>34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4"/>
      <c r="AP23" s="24"/>
      <c r="AQ23" s="24"/>
      <c r="AR23" s="22"/>
      <c r="BE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"/>
    </row>
    <row r="25" s="1" customFormat="1" ht="6.96" customHeight="1">
      <c r="B25" s="23"/>
      <c r="C25" s="2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4"/>
      <c r="AQ25" s="24"/>
      <c r="AR25" s="22"/>
      <c r="BE25" s="33"/>
    </row>
    <row r="26" s="2" customFormat="1" ht="25.92" customHeight="1">
      <c r="A26" s="40"/>
      <c r="B26" s="41"/>
      <c r="C26" s="42"/>
      <c r="D26" s="43" t="s">
        <v>35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E26" s="33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3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36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37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38</v>
      </c>
      <c r="AL28" s="47"/>
      <c r="AM28" s="47"/>
      <c r="AN28" s="47"/>
      <c r="AO28" s="47"/>
      <c r="AP28" s="42"/>
      <c r="AQ28" s="42"/>
      <c r="AR28" s="46"/>
      <c r="BE28" s="33"/>
    </row>
    <row r="29" s="3" customFormat="1" ht="14.4" customHeight="1">
      <c r="A29" s="3"/>
      <c r="B29" s="48"/>
      <c r="C29" s="49"/>
      <c r="D29" s="34" t="s">
        <v>39</v>
      </c>
      <c r="E29" s="49"/>
      <c r="F29" s="34" t="s">
        <v>40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ROUND(AV54,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4" t="s">
        <v>41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ROUND(AW54,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hidden="1" s="3" customFormat="1" ht="14.4" customHeight="1">
      <c r="A31" s="3"/>
      <c r="B31" s="48"/>
      <c r="C31" s="49"/>
      <c r="D31" s="49"/>
      <c r="E31" s="49"/>
      <c r="F31" s="34" t="s">
        <v>42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hidden="1" s="3" customFormat="1" ht="14.4" customHeight="1">
      <c r="A32" s="3"/>
      <c r="B32" s="48"/>
      <c r="C32" s="49"/>
      <c r="D32" s="49"/>
      <c r="E32" s="49"/>
      <c r="F32" s="34" t="s">
        <v>43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4" t="s">
        <v>44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40"/>
    </row>
    <row r="35" s="2" customFormat="1" ht="25.92" customHeight="1">
      <c r="A35" s="40"/>
      <c r="B35" s="41"/>
      <c r="C35" s="54"/>
      <c r="D35" s="55" t="s">
        <v>45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46</v>
      </c>
      <c r="U35" s="56"/>
      <c r="V35" s="56"/>
      <c r="W35" s="56"/>
      <c r="X35" s="58" t="s">
        <v>47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E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E41" s="40"/>
    </row>
    <row r="42" s="2" customFormat="1" ht="24.96" customHeight="1">
      <c r="A42" s="40"/>
      <c r="B42" s="41"/>
      <c r="C42" s="25" t="s">
        <v>48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E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E43" s="40"/>
    </row>
    <row r="44" s="4" customFormat="1" ht="12" customHeight="1">
      <c r="A44" s="4"/>
      <c r="B44" s="65"/>
      <c r="C44" s="34" t="s">
        <v>13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D-18-001-2019II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E44" s="4"/>
    </row>
    <row r="45" s="5" customFormat="1" ht="36.96" customHeight="1">
      <c r="A45" s="5"/>
      <c r="B45" s="68"/>
      <c r="C45" s="69" t="s">
        <v>16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Most Zlíchov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E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E46" s="40"/>
    </row>
    <row r="47" s="2" customFormat="1" ht="12" customHeight="1">
      <c r="A47" s="40"/>
      <c r="B47" s="41"/>
      <c r="C47" s="34" t="s">
        <v>21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 xml:space="preserve"> 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4" t="s">
        <v>23</v>
      </c>
      <c r="AJ47" s="42"/>
      <c r="AK47" s="42"/>
      <c r="AL47" s="42"/>
      <c r="AM47" s="74" t="str">
        <f>IF(AN8= "","",AN8)</f>
        <v>13. 5. 2019</v>
      </c>
      <c r="AN47" s="74"/>
      <c r="AO47" s="42"/>
      <c r="AP47" s="42"/>
      <c r="AQ47" s="42"/>
      <c r="AR47" s="46"/>
      <c r="B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E48" s="40"/>
    </row>
    <row r="49" s="2" customFormat="1" ht="15.15" customHeight="1">
      <c r="A49" s="40"/>
      <c r="B49" s="41"/>
      <c r="C49" s="34" t="s">
        <v>25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 xml:space="preserve"> 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4" t="s">
        <v>30</v>
      </c>
      <c r="AJ49" s="42"/>
      <c r="AK49" s="42"/>
      <c r="AL49" s="42"/>
      <c r="AM49" s="75" t="str">
        <f>IF(E17="","",E17)</f>
        <v xml:space="preserve"> </v>
      </c>
      <c r="AN49" s="66"/>
      <c r="AO49" s="66"/>
      <c r="AP49" s="66"/>
      <c r="AQ49" s="42"/>
      <c r="AR49" s="46"/>
      <c r="AS49" s="76" t="s">
        <v>49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9"/>
      <c r="BE49" s="40"/>
    </row>
    <row r="50" s="2" customFormat="1" ht="15.15" customHeight="1">
      <c r="A50" s="40"/>
      <c r="B50" s="41"/>
      <c r="C50" s="34" t="s">
        <v>28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4" t="s">
        <v>32</v>
      </c>
      <c r="AJ50" s="42"/>
      <c r="AK50" s="42"/>
      <c r="AL50" s="42"/>
      <c r="AM50" s="75" t="str">
        <f>IF(E20="","",E20)</f>
        <v xml:space="preserve"> 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3"/>
      <c r="BE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7"/>
      <c r="BE51" s="40"/>
    </row>
    <row r="52" s="2" customFormat="1" ht="29.28" customHeight="1">
      <c r="A52" s="40"/>
      <c r="B52" s="41"/>
      <c r="C52" s="88" t="s">
        <v>50</v>
      </c>
      <c r="D52" s="89"/>
      <c r="E52" s="89"/>
      <c r="F52" s="89"/>
      <c r="G52" s="89"/>
      <c r="H52" s="90"/>
      <c r="I52" s="91" t="s">
        <v>51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52</v>
      </c>
      <c r="AH52" s="89"/>
      <c r="AI52" s="89"/>
      <c r="AJ52" s="89"/>
      <c r="AK52" s="89"/>
      <c r="AL52" s="89"/>
      <c r="AM52" s="89"/>
      <c r="AN52" s="91" t="s">
        <v>53</v>
      </c>
      <c r="AO52" s="89"/>
      <c r="AP52" s="89"/>
      <c r="AQ52" s="93" t="s">
        <v>54</v>
      </c>
      <c r="AR52" s="46"/>
      <c r="AS52" s="94" t="s">
        <v>55</v>
      </c>
      <c r="AT52" s="95" t="s">
        <v>56</v>
      </c>
      <c r="AU52" s="95" t="s">
        <v>57</v>
      </c>
      <c r="AV52" s="95" t="s">
        <v>58</v>
      </c>
      <c r="AW52" s="95" t="s">
        <v>59</v>
      </c>
      <c r="AX52" s="95" t="s">
        <v>60</v>
      </c>
      <c r="AY52" s="95" t="s">
        <v>61</v>
      </c>
      <c r="AZ52" s="95" t="s">
        <v>62</v>
      </c>
      <c r="BA52" s="95" t="s">
        <v>63</v>
      </c>
      <c r="BB52" s="95" t="s">
        <v>64</v>
      </c>
      <c r="BC52" s="95" t="s">
        <v>65</v>
      </c>
      <c r="BD52" s="96" t="s">
        <v>66</v>
      </c>
      <c r="BE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9"/>
      <c r="BE53" s="40"/>
    </row>
    <row r="54" s="6" customFormat="1" ht="32.4" customHeight="1">
      <c r="A54" s="6"/>
      <c r="B54" s="100"/>
      <c r="C54" s="101" t="s">
        <v>67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ROUND(SUM(AG55:AG66),2)</f>
        <v>0</v>
      </c>
      <c r="AH54" s="103"/>
      <c r="AI54" s="103"/>
      <c r="AJ54" s="103"/>
      <c r="AK54" s="103"/>
      <c r="AL54" s="103"/>
      <c r="AM54" s="103"/>
      <c r="AN54" s="104">
        <f>SUM(AG54,AT54)</f>
        <v>0</v>
      </c>
      <c r="AO54" s="104"/>
      <c r="AP54" s="104"/>
      <c r="AQ54" s="105" t="s">
        <v>19</v>
      </c>
      <c r="AR54" s="106"/>
      <c r="AS54" s="107">
        <f>ROUND(SUM(AS55:AS66),2)</f>
        <v>0</v>
      </c>
      <c r="AT54" s="108">
        <f>ROUND(SUM(AV54:AW54),2)</f>
        <v>0</v>
      </c>
      <c r="AU54" s="109">
        <f>ROUND(SUM(AU55:AU66),5)</f>
        <v>0</v>
      </c>
      <c r="AV54" s="108">
        <f>ROUND(AZ54*L29,2)</f>
        <v>0</v>
      </c>
      <c r="AW54" s="108">
        <f>ROUND(BA54*L30,2)</f>
        <v>0</v>
      </c>
      <c r="AX54" s="108">
        <f>ROUND(BB54*L29,2)</f>
        <v>0</v>
      </c>
      <c r="AY54" s="108">
        <f>ROUND(BC54*L30,2)</f>
        <v>0</v>
      </c>
      <c r="AZ54" s="108">
        <f>ROUND(SUM(AZ55:AZ66),2)</f>
        <v>0</v>
      </c>
      <c r="BA54" s="108">
        <f>ROUND(SUM(BA55:BA66),2)</f>
        <v>0</v>
      </c>
      <c r="BB54" s="108">
        <f>ROUND(SUM(BB55:BB66),2)</f>
        <v>0</v>
      </c>
      <c r="BC54" s="108">
        <f>ROUND(SUM(BC55:BC66),2)</f>
        <v>0</v>
      </c>
      <c r="BD54" s="110">
        <f>ROUND(SUM(BD55:BD66),2)</f>
        <v>0</v>
      </c>
      <c r="BE54" s="6"/>
      <c r="BS54" s="111" t="s">
        <v>68</v>
      </c>
      <c r="BT54" s="111" t="s">
        <v>69</v>
      </c>
      <c r="BU54" s="112" t="s">
        <v>70</v>
      </c>
      <c r="BV54" s="111" t="s">
        <v>71</v>
      </c>
      <c r="BW54" s="111" t="s">
        <v>5</v>
      </c>
      <c r="BX54" s="111" t="s">
        <v>72</v>
      </c>
      <c r="CL54" s="111" t="s">
        <v>19</v>
      </c>
    </row>
    <row r="55" s="7" customFormat="1" ht="16.5" customHeight="1">
      <c r="A55" s="113" t="s">
        <v>73</v>
      </c>
      <c r="B55" s="114"/>
      <c r="C55" s="115"/>
      <c r="D55" s="116" t="s">
        <v>74</v>
      </c>
      <c r="E55" s="116"/>
      <c r="F55" s="116"/>
      <c r="G55" s="116"/>
      <c r="H55" s="116"/>
      <c r="I55" s="117"/>
      <c r="J55" s="116" t="s">
        <v>75</v>
      </c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8">
        <f>'SO 000 - Vedlejší a ostan...'!J30</f>
        <v>0</v>
      </c>
      <c r="AH55" s="117"/>
      <c r="AI55" s="117"/>
      <c r="AJ55" s="117"/>
      <c r="AK55" s="117"/>
      <c r="AL55" s="117"/>
      <c r="AM55" s="117"/>
      <c r="AN55" s="118">
        <f>SUM(AG55,AT55)</f>
        <v>0</v>
      </c>
      <c r="AO55" s="117"/>
      <c r="AP55" s="117"/>
      <c r="AQ55" s="119" t="s">
        <v>76</v>
      </c>
      <c r="AR55" s="120"/>
      <c r="AS55" s="121">
        <v>0</v>
      </c>
      <c r="AT55" s="122">
        <f>ROUND(SUM(AV55:AW55),2)</f>
        <v>0</v>
      </c>
      <c r="AU55" s="123">
        <f>'SO 000 - Vedlejší a ostan...'!P84</f>
        <v>0</v>
      </c>
      <c r="AV55" s="122">
        <f>'SO 000 - Vedlejší a ostan...'!J33</f>
        <v>0</v>
      </c>
      <c r="AW55" s="122">
        <f>'SO 000 - Vedlejší a ostan...'!J34</f>
        <v>0</v>
      </c>
      <c r="AX55" s="122">
        <f>'SO 000 - Vedlejší a ostan...'!J35</f>
        <v>0</v>
      </c>
      <c r="AY55" s="122">
        <f>'SO 000 - Vedlejší a ostan...'!J36</f>
        <v>0</v>
      </c>
      <c r="AZ55" s="122">
        <f>'SO 000 - Vedlejší a ostan...'!F33</f>
        <v>0</v>
      </c>
      <c r="BA55" s="122">
        <f>'SO 000 - Vedlejší a ostan...'!F34</f>
        <v>0</v>
      </c>
      <c r="BB55" s="122">
        <f>'SO 000 - Vedlejší a ostan...'!F35</f>
        <v>0</v>
      </c>
      <c r="BC55" s="122">
        <f>'SO 000 - Vedlejší a ostan...'!F36</f>
        <v>0</v>
      </c>
      <c r="BD55" s="124">
        <f>'SO 000 - Vedlejší a ostan...'!F37</f>
        <v>0</v>
      </c>
      <c r="BE55" s="7"/>
      <c r="BT55" s="125" t="s">
        <v>77</v>
      </c>
      <c r="BV55" s="125" t="s">
        <v>71</v>
      </c>
      <c r="BW55" s="125" t="s">
        <v>78</v>
      </c>
      <c r="BX55" s="125" t="s">
        <v>5</v>
      </c>
      <c r="CL55" s="125" t="s">
        <v>19</v>
      </c>
      <c r="CM55" s="125" t="s">
        <v>79</v>
      </c>
    </row>
    <row r="56" s="7" customFormat="1" ht="16.5" customHeight="1">
      <c r="A56" s="113" t="s">
        <v>73</v>
      </c>
      <c r="B56" s="114"/>
      <c r="C56" s="115"/>
      <c r="D56" s="116" t="s">
        <v>80</v>
      </c>
      <c r="E56" s="116"/>
      <c r="F56" s="116"/>
      <c r="G56" s="116"/>
      <c r="H56" s="116"/>
      <c r="I56" s="117"/>
      <c r="J56" s="116" t="s">
        <v>81</v>
      </c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8">
        <f>'SO 001 - DEMOLICE'!J30</f>
        <v>0</v>
      </c>
      <c r="AH56" s="117"/>
      <c r="AI56" s="117"/>
      <c r="AJ56" s="117"/>
      <c r="AK56" s="117"/>
      <c r="AL56" s="117"/>
      <c r="AM56" s="117"/>
      <c r="AN56" s="118">
        <f>SUM(AG56,AT56)</f>
        <v>0</v>
      </c>
      <c r="AO56" s="117"/>
      <c r="AP56" s="117"/>
      <c r="AQ56" s="119" t="s">
        <v>76</v>
      </c>
      <c r="AR56" s="120"/>
      <c r="AS56" s="121">
        <v>0</v>
      </c>
      <c r="AT56" s="122">
        <f>ROUND(SUM(AV56:AW56),2)</f>
        <v>0</v>
      </c>
      <c r="AU56" s="123">
        <f>'SO 001 - DEMOLICE'!P86</f>
        <v>0</v>
      </c>
      <c r="AV56" s="122">
        <f>'SO 001 - DEMOLICE'!J33</f>
        <v>0</v>
      </c>
      <c r="AW56" s="122">
        <f>'SO 001 - DEMOLICE'!J34</f>
        <v>0</v>
      </c>
      <c r="AX56" s="122">
        <f>'SO 001 - DEMOLICE'!J35</f>
        <v>0</v>
      </c>
      <c r="AY56" s="122">
        <f>'SO 001 - DEMOLICE'!J36</f>
        <v>0</v>
      </c>
      <c r="AZ56" s="122">
        <f>'SO 001 - DEMOLICE'!F33</f>
        <v>0</v>
      </c>
      <c r="BA56" s="122">
        <f>'SO 001 - DEMOLICE'!F34</f>
        <v>0</v>
      </c>
      <c r="BB56" s="122">
        <f>'SO 001 - DEMOLICE'!F35</f>
        <v>0</v>
      </c>
      <c r="BC56" s="122">
        <f>'SO 001 - DEMOLICE'!F36</f>
        <v>0</v>
      </c>
      <c r="BD56" s="124">
        <f>'SO 001 - DEMOLICE'!F37</f>
        <v>0</v>
      </c>
      <c r="BE56" s="7"/>
      <c r="BT56" s="125" t="s">
        <v>77</v>
      </c>
      <c r="BV56" s="125" t="s">
        <v>71</v>
      </c>
      <c r="BW56" s="125" t="s">
        <v>82</v>
      </c>
      <c r="BX56" s="125" t="s">
        <v>5</v>
      </c>
      <c r="CL56" s="125" t="s">
        <v>19</v>
      </c>
      <c r="CM56" s="125" t="s">
        <v>79</v>
      </c>
    </row>
    <row r="57" s="7" customFormat="1" ht="16.5" customHeight="1">
      <c r="A57" s="113" t="s">
        <v>73</v>
      </c>
      <c r="B57" s="114"/>
      <c r="C57" s="115"/>
      <c r="D57" s="116" t="s">
        <v>83</v>
      </c>
      <c r="E57" s="116"/>
      <c r="F57" s="116"/>
      <c r="G57" s="116"/>
      <c r="H57" s="116"/>
      <c r="I57" s="117"/>
      <c r="J57" s="116" t="s">
        <v>84</v>
      </c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8">
        <f>'SO 002 - PROVIZORNÍ OCHRA...'!J30</f>
        <v>0</v>
      </c>
      <c r="AH57" s="117"/>
      <c r="AI57" s="117"/>
      <c r="AJ57" s="117"/>
      <c r="AK57" s="117"/>
      <c r="AL57" s="117"/>
      <c r="AM57" s="117"/>
      <c r="AN57" s="118">
        <f>SUM(AG57,AT57)</f>
        <v>0</v>
      </c>
      <c r="AO57" s="117"/>
      <c r="AP57" s="117"/>
      <c r="AQ57" s="119" t="s">
        <v>76</v>
      </c>
      <c r="AR57" s="120"/>
      <c r="AS57" s="121">
        <v>0</v>
      </c>
      <c r="AT57" s="122">
        <f>ROUND(SUM(AV57:AW57),2)</f>
        <v>0</v>
      </c>
      <c r="AU57" s="123">
        <f>'SO 002 - PROVIZORNÍ OCHRA...'!P84</f>
        <v>0</v>
      </c>
      <c r="AV57" s="122">
        <f>'SO 002 - PROVIZORNÍ OCHRA...'!J33</f>
        <v>0</v>
      </c>
      <c r="AW57" s="122">
        <f>'SO 002 - PROVIZORNÍ OCHRA...'!J34</f>
        <v>0</v>
      </c>
      <c r="AX57" s="122">
        <f>'SO 002 - PROVIZORNÍ OCHRA...'!J35</f>
        <v>0</v>
      </c>
      <c r="AY57" s="122">
        <f>'SO 002 - PROVIZORNÍ OCHRA...'!J36</f>
        <v>0</v>
      </c>
      <c r="AZ57" s="122">
        <f>'SO 002 - PROVIZORNÍ OCHRA...'!F33</f>
        <v>0</v>
      </c>
      <c r="BA57" s="122">
        <f>'SO 002 - PROVIZORNÍ OCHRA...'!F34</f>
        <v>0</v>
      </c>
      <c r="BB57" s="122">
        <f>'SO 002 - PROVIZORNÍ OCHRA...'!F35</f>
        <v>0</v>
      </c>
      <c r="BC57" s="122">
        <f>'SO 002 - PROVIZORNÍ OCHRA...'!F36</f>
        <v>0</v>
      </c>
      <c r="BD57" s="124">
        <f>'SO 002 - PROVIZORNÍ OCHRA...'!F37</f>
        <v>0</v>
      </c>
      <c r="BE57" s="7"/>
      <c r="BT57" s="125" t="s">
        <v>77</v>
      </c>
      <c r="BV57" s="125" t="s">
        <v>71</v>
      </c>
      <c r="BW57" s="125" t="s">
        <v>85</v>
      </c>
      <c r="BX57" s="125" t="s">
        <v>5</v>
      </c>
      <c r="CL57" s="125" t="s">
        <v>19</v>
      </c>
      <c r="CM57" s="125" t="s">
        <v>79</v>
      </c>
    </row>
    <row r="58" s="7" customFormat="1" ht="27" customHeight="1">
      <c r="A58" s="113" t="s">
        <v>73</v>
      </c>
      <c r="B58" s="114"/>
      <c r="C58" s="115"/>
      <c r="D58" s="116" t="s">
        <v>86</v>
      </c>
      <c r="E58" s="116"/>
      <c r="F58" s="116"/>
      <c r="G58" s="116"/>
      <c r="H58" s="116"/>
      <c r="I58" s="117"/>
      <c r="J58" s="116" t="s">
        <v>87</v>
      </c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8">
        <f>'SO 150 - VJEZD NA POZEMEK...'!J30</f>
        <v>0</v>
      </c>
      <c r="AH58" s="117"/>
      <c r="AI58" s="117"/>
      <c r="AJ58" s="117"/>
      <c r="AK58" s="117"/>
      <c r="AL58" s="117"/>
      <c r="AM58" s="117"/>
      <c r="AN58" s="118">
        <f>SUM(AG58,AT58)</f>
        <v>0</v>
      </c>
      <c r="AO58" s="117"/>
      <c r="AP58" s="117"/>
      <c r="AQ58" s="119" t="s">
        <v>76</v>
      </c>
      <c r="AR58" s="120"/>
      <c r="AS58" s="121">
        <v>0</v>
      </c>
      <c r="AT58" s="122">
        <f>ROUND(SUM(AV58:AW58),2)</f>
        <v>0</v>
      </c>
      <c r="AU58" s="123">
        <f>'SO 150 - VJEZD NA POZEMEK...'!P89</f>
        <v>0</v>
      </c>
      <c r="AV58" s="122">
        <f>'SO 150 - VJEZD NA POZEMEK...'!J33</f>
        <v>0</v>
      </c>
      <c r="AW58" s="122">
        <f>'SO 150 - VJEZD NA POZEMEK...'!J34</f>
        <v>0</v>
      </c>
      <c r="AX58" s="122">
        <f>'SO 150 - VJEZD NA POZEMEK...'!J35</f>
        <v>0</v>
      </c>
      <c r="AY58" s="122">
        <f>'SO 150 - VJEZD NA POZEMEK...'!J36</f>
        <v>0</v>
      </c>
      <c r="AZ58" s="122">
        <f>'SO 150 - VJEZD NA POZEMEK...'!F33</f>
        <v>0</v>
      </c>
      <c r="BA58" s="122">
        <f>'SO 150 - VJEZD NA POZEMEK...'!F34</f>
        <v>0</v>
      </c>
      <c r="BB58" s="122">
        <f>'SO 150 - VJEZD NA POZEMEK...'!F35</f>
        <v>0</v>
      </c>
      <c r="BC58" s="122">
        <f>'SO 150 - VJEZD NA POZEMEK...'!F36</f>
        <v>0</v>
      </c>
      <c r="BD58" s="124">
        <f>'SO 150 - VJEZD NA POZEMEK...'!F37</f>
        <v>0</v>
      </c>
      <c r="BE58" s="7"/>
      <c r="BT58" s="125" t="s">
        <v>77</v>
      </c>
      <c r="BV58" s="125" t="s">
        <v>71</v>
      </c>
      <c r="BW58" s="125" t="s">
        <v>88</v>
      </c>
      <c r="BX58" s="125" t="s">
        <v>5</v>
      </c>
      <c r="CL58" s="125" t="s">
        <v>19</v>
      </c>
      <c r="CM58" s="125" t="s">
        <v>79</v>
      </c>
    </row>
    <row r="59" s="7" customFormat="1" ht="16.5" customHeight="1">
      <c r="A59" s="113" t="s">
        <v>73</v>
      </c>
      <c r="B59" s="114"/>
      <c r="C59" s="115"/>
      <c r="D59" s="116" t="s">
        <v>89</v>
      </c>
      <c r="E59" s="116"/>
      <c r="F59" s="116"/>
      <c r="G59" s="116"/>
      <c r="H59" s="116"/>
      <c r="I59" s="117"/>
      <c r="J59" s="116" t="s">
        <v>90</v>
      </c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8">
        <f>'SO 201 - MOST Y002 - REKO...'!J30</f>
        <v>0</v>
      </c>
      <c r="AH59" s="117"/>
      <c r="AI59" s="117"/>
      <c r="AJ59" s="117"/>
      <c r="AK59" s="117"/>
      <c r="AL59" s="117"/>
      <c r="AM59" s="117"/>
      <c r="AN59" s="118">
        <f>SUM(AG59,AT59)</f>
        <v>0</v>
      </c>
      <c r="AO59" s="117"/>
      <c r="AP59" s="117"/>
      <c r="AQ59" s="119" t="s">
        <v>76</v>
      </c>
      <c r="AR59" s="120"/>
      <c r="AS59" s="121">
        <v>0</v>
      </c>
      <c r="AT59" s="122">
        <f>ROUND(SUM(AV59:AW59),2)</f>
        <v>0</v>
      </c>
      <c r="AU59" s="123">
        <f>'SO 201 - MOST Y002 - REKO...'!P92</f>
        <v>0</v>
      </c>
      <c r="AV59" s="122">
        <f>'SO 201 - MOST Y002 - REKO...'!J33</f>
        <v>0</v>
      </c>
      <c r="AW59" s="122">
        <f>'SO 201 - MOST Y002 - REKO...'!J34</f>
        <v>0</v>
      </c>
      <c r="AX59" s="122">
        <f>'SO 201 - MOST Y002 - REKO...'!J35</f>
        <v>0</v>
      </c>
      <c r="AY59" s="122">
        <f>'SO 201 - MOST Y002 - REKO...'!J36</f>
        <v>0</v>
      </c>
      <c r="AZ59" s="122">
        <f>'SO 201 - MOST Y002 - REKO...'!F33</f>
        <v>0</v>
      </c>
      <c r="BA59" s="122">
        <f>'SO 201 - MOST Y002 - REKO...'!F34</f>
        <v>0</v>
      </c>
      <c r="BB59" s="122">
        <f>'SO 201 - MOST Y002 - REKO...'!F35</f>
        <v>0</v>
      </c>
      <c r="BC59" s="122">
        <f>'SO 201 - MOST Y002 - REKO...'!F36</f>
        <v>0</v>
      </c>
      <c r="BD59" s="124">
        <f>'SO 201 - MOST Y002 - REKO...'!F37</f>
        <v>0</v>
      </c>
      <c r="BE59" s="7"/>
      <c r="BT59" s="125" t="s">
        <v>77</v>
      </c>
      <c r="BV59" s="125" t="s">
        <v>71</v>
      </c>
      <c r="BW59" s="125" t="s">
        <v>91</v>
      </c>
      <c r="BX59" s="125" t="s">
        <v>5</v>
      </c>
      <c r="CL59" s="125" t="s">
        <v>19</v>
      </c>
      <c r="CM59" s="125" t="s">
        <v>79</v>
      </c>
    </row>
    <row r="60" s="7" customFormat="1" ht="16.5" customHeight="1">
      <c r="A60" s="113" t="s">
        <v>73</v>
      </c>
      <c r="B60" s="114"/>
      <c r="C60" s="115"/>
      <c r="D60" s="116" t="s">
        <v>92</v>
      </c>
      <c r="E60" s="116"/>
      <c r="F60" s="116"/>
      <c r="G60" s="116"/>
      <c r="H60" s="116"/>
      <c r="I60" s="117"/>
      <c r="J60" s="116" t="s">
        <v>93</v>
      </c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8">
        <f>'SO 202 - KABELOVODY'!J30</f>
        <v>0</v>
      </c>
      <c r="AH60" s="117"/>
      <c r="AI60" s="117"/>
      <c r="AJ60" s="117"/>
      <c r="AK60" s="117"/>
      <c r="AL60" s="117"/>
      <c r="AM60" s="117"/>
      <c r="AN60" s="118">
        <f>SUM(AG60,AT60)</f>
        <v>0</v>
      </c>
      <c r="AO60" s="117"/>
      <c r="AP60" s="117"/>
      <c r="AQ60" s="119" t="s">
        <v>76</v>
      </c>
      <c r="AR60" s="120"/>
      <c r="AS60" s="121">
        <v>0</v>
      </c>
      <c r="AT60" s="122">
        <f>ROUND(SUM(AV60:AW60),2)</f>
        <v>0</v>
      </c>
      <c r="AU60" s="123">
        <f>'SO 202 - KABELOVODY'!P86</f>
        <v>0</v>
      </c>
      <c r="AV60" s="122">
        <f>'SO 202 - KABELOVODY'!J33</f>
        <v>0</v>
      </c>
      <c r="AW60" s="122">
        <f>'SO 202 - KABELOVODY'!J34</f>
        <v>0</v>
      </c>
      <c r="AX60" s="122">
        <f>'SO 202 - KABELOVODY'!J35</f>
        <v>0</v>
      </c>
      <c r="AY60" s="122">
        <f>'SO 202 - KABELOVODY'!J36</f>
        <v>0</v>
      </c>
      <c r="AZ60" s="122">
        <f>'SO 202 - KABELOVODY'!F33</f>
        <v>0</v>
      </c>
      <c r="BA60" s="122">
        <f>'SO 202 - KABELOVODY'!F34</f>
        <v>0</v>
      </c>
      <c r="BB60" s="122">
        <f>'SO 202 - KABELOVODY'!F35</f>
        <v>0</v>
      </c>
      <c r="BC60" s="122">
        <f>'SO 202 - KABELOVODY'!F36</f>
        <v>0</v>
      </c>
      <c r="BD60" s="124">
        <f>'SO 202 - KABELOVODY'!F37</f>
        <v>0</v>
      </c>
      <c r="BE60" s="7"/>
      <c r="BT60" s="125" t="s">
        <v>77</v>
      </c>
      <c r="BV60" s="125" t="s">
        <v>71</v>
      </c>
      <c r="BW60" s="125" t="s">
        <v>94</v>
      </c>
      <c r="BX60" s="125" t="s">
        <v>5</v>
      </c>
      <c r="CL60" s="125" t="s">
        <v>19</v>
      </c>
      <c r="CM60" s="125" t="s">
        <v>79</v>
      </c>
    </row>
    <row r="61" s="7" customFormat="1" ht="27" customHeight="1">
      <c r="A61" s="113" t="s">
        <v>73</v>
      </c>
      <c r="B61" s="114"/>
      <c r="C61" s="115"/>
      <c r="D61" s="116" t="s">
        <v>95</v>
      </c>
      <c r="E61" s="116"/>
      <c r="F61" s="116"/>
      <c r="G61" s="116"/>
      <c r="H61" s="116"/>
      <c r="I61" s="117"/>
      <c r="J61" s="116" t="s">
        <v>96</v>
      </c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8">
        <f>'SO 401 - PŘELOŽKA KABELŮ ...'!J30</f>
        <v>0</v>
      </c>
      <c r="AH61" s="117"/>
      <c r="AI61" s="117"/>
      <c r="AJ61" s="117"/>
      <c r="AK61" s="117"/>
      <c r="AL61" s="117"/>
      <c r="AM61" s="117"/>
      <c r="AN61" s="118">
        <f>SUM(AG61,AT61)</f>
        <v>0</v>
      </c>
      <c r="AO61" s="117"/>
      <c r="AP61" s="117"/>
      <c r="AQ61" s="119" t="s">
        <v>76</v>
      </c>
      <c r="AR61" s="120"/>
      <c r="AS61" s="121">
        <v>0</v>
      </c>
      <c r="AT61" s="122">
        <f>ROUND(SUM(AV61:AW61),2)</f>
        <v>0</v>
      </c>
      <c r="AU61" s="123">
        <f>'SO 401 - PŘELOŽKA KABELŮ ...'!P80</f>
        <v>0</v>
      </c>
      <c r="AV61" s="122">
        <f>'SO 401 - PŘELOŽKA KABELŮ ...'!J33</f>
        <v>0</v>
      </c>
      <c r="AW61" s="122">
        <f>'SO 401 - PŘELOŽKA KABELŮ ...'!J34</f>
        <v>0</v>
      </c>
      <c r="AX61" s="122">
        <f>'SO 401 - PŘELOŽKA KABELŮ ...'!J35</f>
        <v>0</v>
      </c>
      <c r="AY61" s="122">
        <f>'SO 401 - PŘELOŽKA KABELŮ ...'!J36</f>
        <v>0</v>
      </c>
      <c r="AZ61" s="122">
        <f>'SO 401 - PŘELOŽKA KABELŮ ...'!F33</f>
        <v>0</v>
      </c>
      <c r="BA61" s="122">
        <f>'SO 401 - PŘELOŽKA KABELŮ ...'!F34</f>
        <v>0</v>
      </c>
      <c r="BB61" s="122">
        <f>'SO 401 - PŘELOŽKA KABELŮ ...'!F35</f>
        <v>0</v>
      </c>
      <c r="BC61" s="122">
        <f>'SO 401 - PŘELOŽKA KABELŮ ...'!F36</f>
        <v>0</v>
      </c>
      <c r="BD61" s="124">
        <f>'SO 401 - PŘELOŽKA KABELŮ ...'!F37</f>
        <v>0</v>
      </c>
      <c r="BE61" s="7"/>
      <c r="BT61" s="125" t="s">
        <v>77</v>
      </c>
      <c r="BV61" s="125" t="s">
        <v>71</v>
      </c>
      <c r="BW61" s="125" t="s">
        <v>97</v>
      </c>
      <c r="BX61" s="125" t="s">
        <v>5</v>
      </c>
      <c r="CL61" s="125" t="s">
        <v>19</v>
      </c>
      <c r="CM61" s="125" t="s">
        <v>79</v>
      </c>
    </row>
    <row r="62" s="7" customFormat="1" ht="16.5" customHeight="1">
      <c r="A62" s="113" t="s">
        <v>73</v>
      </c>
      <c r="B62" s="114"/>
      <c r="C62" s="115"/>
      <c r="D62" s="116" t="s">
        <v>98</v>
      </c>
      <c r="E62" s="116"/>
      <c r="F62" s="116"/>
      <c r="G62" s="116"/>
      <c r="H62" s="116"/>
      <c r="I62" s="117"/>
      <c r="J62" s="116" t="s">
        <v>99</v>
      </c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8">
        <f>'SO 402 - PŘELOŽKA KABELŮ ...'!J30</f>
        <v>0</v>
      </c>
      <c r="AH62" s="117"/>
      <c r="AI62" s="117"/>
      <c r="AJ62" s="117"/>
      <c r="AK62" s="117"/>
      <c r="AL62" s="117"/>
      <c r="AM62" s="117"/>
      <c r="AN62" s="118">
        <f>SUM(AG62,AT62)</f>
        <v>0</v>
      </c>
      <c r="AO62" s="117"/>
      <c r="AP62" s="117"/>
      <c r="AQ62" s="119" t="s">
        <v>76</v>
      </c>
      <c r="AR62" s="120"/>
      <c r="AS62" s="121">
        <v>0</v>
      </c>
      <c r="AT62" s="122">
        <f>ROUND(SUM(AV62:AW62),2)</f>
        <v>0</v>
      </c>
      <c r="AU62" s="123">
        <f>'SO 402 - PŘELOŽKA KABELŮ ...'!P85</f>
        <v>0</v>
      </c>
      <c r="AV62" s="122">
        <f>'SO 402 - PŘELOŽKA KABELŮ ...'!J33</f>
        <v>0</v>
      </c>
      <c r="AW62" s="122">
        <f>'SO 402 - PŘELOŽKA KABELŮ ...'!J34</f>
        <v>0</v>
      </c>
      <c r="AX62" s="122">
        <f>'SO 402 - PŘELOŽKA KABELŮ ...'!J35</f>
        <v>0</v>
      </c>
      <c r="AY62" s="122">
        <f>'SO 402 - PŘELOŽKA KABELŮ ...'!J36</f>
        <v>0</v>
      </c>
      <c r="AZ62" s="122">
        <f>'SO 402 - PŘELOŽKA KABELŮ ...'!F33</f>
        <v>0</v>
      </c>
      <c r="BA62" s="122">
        <f>'SO 402 - PŘELOŽKA KABELŮ ...'!F34</f>
        <v>0</v>
      </c>
      <c r="BB62" s="122">
        <f>'SO 402 - PŘELOŽKA KABELŮ ...'!F35</f>
        <v>0</v>
      </c>
      <c r="BC62" s="122">
        <f>'SO 402 - PŘELOŽKA KABELŮ ...'!F36</f>
        <v>0</v>
      </c>
      <c r="BD62" s="124">
        <f>'SO 402 - PŘELOŽKA KABELŮ ...'!F37</f>
        <v>0</v>
      </c>
      <c r="BE62" s="7"/>
      <c r="BT62" s="125" t="s">
        <v>77</v>
      </c>
      <c r="BV62" s="125" t="s">
        <v>71</v>
      </c>
      <c r="BW62" s="125" t="s">
        <v>100</v>
      </c>
      <c r="BX62" s="125" t="s">
        <v>5</v>
      </c>
      <c r="CL62" s="125" t="s">
        <v>19</v>
      </c>
      <c r="CM62" s="125" t="s">
        <v>79</v>
      </c>
    </row>
    <row r="63" s="7" customFormat="1" ht="27" customHeight="1">
      <c r="A63" s="113" t="s">
        <v>73</v>
      </c>
      <c r="B63" s="114"/>
      <c r="C63" s="115"/>
      <c r="D63" s="116" t="s">
        <v>101</v>
      </c>
      <c r="E63" s="116"/>
      <c r="F63" s="116"/>
      <c r="G63" s="116"/>
      <c r="H63" s="116"/>
      <c r="I63" s="117"/>
      <c r="J63" s="116" t="s">
        <v>102</v>
      </c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8">
        <f>'SO 402.2 - DRŽÁKY STOŽÁRŮ...'!J30</f>
        <v>0</v>
      </c>
      <c r="AH63" s="117"/>
      <c r="AI63" s="117"/>
      <c r="AJ63" s="117"/>
      <c r="AK63" s="117"/>
      <c r="AL63" s="117"/>
      <c r="AM63" s="117"/>
      <c r="AN63" s="118">
        <f>SUM(AG63,AT63)</f>
        <v>0</v>
      </c>
      <c r="AO63" s="117"/>
      <c r="AP63" s="117"/>
      <c r="AQ63" s="119" t="s">
        <v>76</v>
      </c>
      <c r="AR63" s="120"/>
      <c r="AS63" s="121">
        <v>0</v>
      </c>
      <c r="AT63" s="122">
        <f>ROUND(SUM(AV63:AW63),2)</f>
        <v>0</v>
      </c>
      <c r="AU63" s="123">
        <f>'SO 402.2 - DRŽÁKY STOŽÁRŮ...'!P83</f>
        <v>0</v>
      </c>
      <c r="AV63" s="122">
        <f>'SO 402.2 - DRŽÁKY STOŽÁRŮ...'!J33</f>
        <v>0</v>
      </c>
      <c r="AW63" s="122">
        <f>'SO 402.2 - DRŽÁKY STOŽÁRŮ...'!J34</f>
        <v>0</v>
      </c>
      <c r="AX63" s="122">
        <f>'SO 402.2 - DRŽÁKY STOŽÁRŮ...'!J35</f>
        <v>0</v>
      </c>
      <c r="AY63" s="122">
        <f>'SO 402.2 - DRŽÁKY STOŽÁRŮ...'!J36</f>
        <v>0</v>
      </c>
      <c r="AZ63" s="122">
        <f>'SO 402.2 - DRŽÁKY STOŽÁRŮ...'!F33</f>
        <v>0</v>
      </c>
      <c r="BA63" s="122">
        <f>'SO 402.2 - DRŽÁKY STOŽÁRŮ...'!F34</f>
        <v>0</v>
      </c>
      <c r="BB63" s="122">
        <f>'SO 402.2 - DRŽÁKY STOŽÁRŮ...'!F35</f>
        <v>0</v>
      </c>
      <c r="BC63" s="122">
        <f>'SO 402.2 - DRŽÁKY STOŽÁRŮ...'!F36</f>
        <v>0</v>
      </c>
      <c r="BD63" s="124">
        <f>'SO 402.2 - DRŽÁKY STOŽÁRŮ...'!F37</f>
        <v>0</v>
      </c>
      <c r="BE63" s="7"/>
      <c r="BT63" s="125" t="s">
        <v>77</v>
      </c>
      <c r="BV63" s="125" t="s">
        <v>71</v>
      </c>
      <c r="BW63" s="125" t="s">
        <v>103</v>
      </c>
      <c r="BX63" s="125" t="s">
        <v>5</v>
      </c>
      <c r="CL63" s="125" t="s">
        <v>19</v>
      </c>
      <c r="CM63" s="125" t="s">
        <v>79</v>
      </c>
    </row>
    <row r="64" s="7" customFormat="1" ht="16.5" customHeight="1">
      <c r="A64" s="113" t="s">
        <v>73</v>
      </c>
      <c r="B64" s="114"/>
      <c r="C64" s="115"/>
      <c r="D64" s="116" t="s">
        <v>104</v>
      </c>
      <c r="E64" s="116"/>
      <c r="F64" s="116"/>
      <c r="G64" s="116"/>
      <c r="H64" s="116"/>
      <c r="I64" s="117"/>
      <c r="J64" s="116" t="s">
        <v>105</v>
      </c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8">
        <f>'SO 404 - PŘELOŽKA KABELŮ TSK'!J30</f>
        <v>0</v>
      </c>
      <c r="AH64" s="117"/>
      <c r="AI64" s="117"/>
      <c r="AJ64" s="117"/>
      <c r="AK64" s="117"/>
      <c r="AL64" s="117"/>
      <c r="AM64" s="117"/>
      <c r="AN64" s="118">
        <f>SUM(AG64,AT64)</f>
        <v>0</v>
      </c>
      <c r="AO64" s="117"/>
      <c r="AP64" s="117"/>
      <c r="AQ64" s="119" t="s">
        <v>76</v>
      </c>
      <c r="AR64" s="120"/>
      <c r="AS64" s="121">
        <v>0</v>
      </c>
      <c r="AT64" s="122">
        <f>ROUND(SUM(AV64:AW64),2)</f>
        <v>0</v>
      </c>
      <c r="AU64" s="123">
        <f>'SO 404 - PŘELOŽKA KABELŮ TSK'!P86</f>
        <v>0</v>
      </c>
      <c r="AV64" s="122">
        <f>'SO 404 - PŘELOŽKA KABELŮ TSK'!J33</f>
        <v>0</v>
      </c>
      <c r="AW64" s="122">
        <f>'SO 404 - PŘELOŽKA KABELŮ TSK'!J34</f>
        <v>0</v>
      </c>
      <c r="AX64" s="122">
        <f>'SO 404 - PŘELOŽKA KABELŮ TSK'!J35</f>
        <v>0</v>
      </c>
      <c r="AY64" s="122">
        <f>'SO 404 - PŘELOŽKA KABELŮ TSK'!J36</f>
        <v>0</v>
      </c>
      <c r="AZ64" s="122">
        <f>'SO 404 - PŘELOŽKA KABELŮ TSK'!F33</f>
        <v>0</v>
      </c>
      <c r="BA64" s="122">
        <f>'SO 404 - PŘELOŽKA KABELŮ TSK'!F34</f>
        <v>0</v>
      </c>
      <c r="BB64" s="122">
        <f>'SO 404 - PŘELOŽKA KABELŮ TSK'!F35</f>
        <v>0</v>
      </c>
      <c r="BC64" s="122">
        <f>'SO 404 - PŘELOŽKA KABELŮ TSK'!F36</f>
        <v>0</v>
      </c>
      <c r="BD64" s="124">
        <f>'SO 404 - PŘELOŽKA KABELŮ TSK'!F37</f>
        <v>0</v>
      </c>
      <c r="BE64" s="7"/>
      <c r="BT64" s="125" t="s">
        <v>77</v>
      </c>
      <c r="BV64" s="125" t="s">
        <v>71</v>
      </c>
      <c r="BW64" s="125" t="s">
        <v>106</v>
      </c>
      <c r="BX64" s="125" t="s">
        <v>5</v>
      </c>
      <c r="CL64" s="125" t="s">
        <v>19</v>
      </c>
      <c r="CM64" s="125" t="s">
        <v>79</v>
      </c>
    </row>
    <row r="65" s="7" customFormat="1" ht="27" customHeight="1">
      <c r="A65" s="113" t="s">
        <v>73</v>
      </c>
      <c r="B65" s="114"/>
      <c r="C65" s="115"/>
      <c r="D65" s="116" t="s">
        <v>107</v>
      </c>
      <c r="E65" s="116"/>
      <c r="F65" s="116"/>
      <c r="G65" s="116"/>
      <c r="H65" s="116"/>
      <c r="I65" s="117"/>
      <c r="J65" s="116" t="s">
        <v>108</v>
      </c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8">
        <f>'SO 661.1 - Úprava TV, pro...'!J30</f>
        <v>0</v>
      </c>
      <c r="AH65" s="117"/>
      <c r="AI65" s="117"/>
      <c r="AJ65" s="117"/>
      <c r="AK65" s="117"/>
      <c r="AL65" s="117"/>
      <c r="AM65" s="117"/>
      <c r="AN65" s="118">
        <f>SUM(AG65,AT65)</f>
        <v>0</v>
      </c>
      <c r="AO65" s="117"/>
      <c r="AP65" s="117"/>
      <c r="AQ65" s="119" t="s">
        <v>76</v>
      </c>
      <c r="AR65" s="120"/>
      <c r="AS65" s="121">
        <v>0</v>
      </c>
      <c r="AT65" s="122">
        <f>ROUND(SUM(AV65:AW65),2)</f>
        <v>0</v>
      </c>
      <c r="AU65" s="123">
        <f>'SO 661.1 - Úprava TV, pro...'!P79</f>
        <v>0</v>
      </c>
      <c r="AV65" s="122">
        <f>'SO 661.1 - Úprava TV, pro...'!J33</f>
        <v>0</v>
      </c>
      <c r="AW65" s="122">
        <f>'SO 661.1 - Úprava TV, pro...'!J34</f>
        <v>0</v>
      </c>
      <c r="AX65" s="122">
        <f>'SO 661.1 - Úprava TV, pro...'!J35</f>
        <v>0</v>
      </c>
      <c r="AY65" s="122">
        <f>'SO 661.1 - Úprava TV, pro...'!J36</f>
        <v>0</v>
      </c>
      <c r="AZ65" s="122">
        <f>'SO 661.1 - Úprava TV, pro...'!F33</f>
        <v>0</v>
      </c>
      <c r="BA65" s="122">
        <f>'SO 661.1 - Úprava TV, pro...'!F34</f>
        <v>0</v>
      </c>
      <c r="BB65" s="122">
        <f>'SO 661.1 - Úprava TV, pro...'!F35</f>
        <v>0</v>
      </c>
      <c r="BC65" s="122">
        <f>'SO 661.1 - Úprava TV, pro...'!F36</f>
        <v>0</v>
      </c>
      <c r="BD65" s="124">
        <f>'SO 661.1 - Úprava TV, pro...'!F37</f>
        <v>0</v>
      </c>
      <c r="BE65" s="7"/>
      <c r="BT65" s="125" t="s">
        <v>77</v>
      </c>
      <c r="BV65" s="125" t="s">
        <v>71</v>
      </c>
      <c r="BW65" s="125" t="s">
        <v>109</v>
      </c>
      <c r="BX65" s="125" t="s">
        <v>5</v>
      </c>
      <c r="CL65" s="125" t="s">
        <v>19</v>
      </c>
      <c r="CM65" s="125" t="s">
        <v>79</v>
      </c>
    </row>
    <row r="66" s="7" customFormat="1" ht="27" customHeight="1">
      <c r="A66" s="113" t="s">
        <v>73</v>
      </c>
      <c r="B66" s="114"/>
      <c r="C66" s="115"/>
      <c r="D66" s="116" t="s">
        <v>110</v>
      </c>
      <c r="E66" s="116"/>
      <c r="F66" s="116"/>
      <c r="G66" s="116"/>
      <c r="H66" s="116"/>
      <c r="I66" s="117"/>
      <c r="J66" s="116" t="s">
        <v>111</v>
      </c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8">
        <f>'SO 661.2 - Úprava TV, def...'!J30</f>
        <v>0</v>
      </c>
      <c r="AH66" s="117"/>
      <c r="AI66" s="117"/>
      <c r="AJ66" s="117"/>
      <c r="AK66" s="117"/>
      <c r="AL66" s="117"/>
      <c r="AM66" s="117"/>
      <c r="AN66" s="118">
        <f>SUM(AG66,AT66)</f>
        <v>0</v>
      </c>
      <c r="AO66" s="117"/>
      <c r="AP66" s="117"/>
      <c r="AQ66" s="119" t="s">
        <v>76</v>
      </c>
      <c r="AR66" s="120"/>
      <c r="AS66" s="126">
        <v>0</v>
      </c>
      <c r="AT66" s="127">
        <f>ROUND(SUM(AV66:AW66),2)</f>
        <v>0</v>
      </c>
      <c r="AU66" s="128">
        <f>'SO 661.2 - Úprava TV, def...'!P79</f>
        <v>0</v>
      </c>
      <c r="AV66" s="127">
        <f>'SO 661.2 - Úprava TV, def...'!J33</f>
        <v>0</v>
      </c>
      <c r="AW66" s="127">
        <f>'SO 661.2 - Úprava TV, def...'!J34</f>
        <v>0</v>
      </c>
      <c r="AX66" s="127">
        <f>'SO 661.2 - Úprava TV, def...'!J35</f>
        <v>0</v>
      </c>
      <c r="AY66" s="127">
        <f>'SO 661.2 - Úprava TV, def...'!J36</f>
        <v>0</v>
      </c>
      <c r="AZ66" s="127">
        <f>'SO 661.2 - Úprava TV, def...'!F33</f>
        <v>0</v>
      </c>
      <c r="BA66" s="127">
        <f>'SO 661.2 - Úprava TV, def...'!F34</f>
        <v>0</v>
      </c>
      <c r="BB66" s="127">
        <f>'SO 661.2 - Úprava TV, def...'!F35</f>
        <v>0</v>
      </c>
      <c r="BC66" s="127">
        <f>'SO 661.2 - Úprava TV, def...'!F36</f>
        <v>0</v>
      </c>
      <c r="BD66" s="129">
        <f>'SO 661.2 - Úprava TV, def...'!F37</f>
        <v>0</v>
      </c>
      <c r="BE66" s="7"/>
      <c r="BT66" s="125" t="s">
        <v>77</v>
      </c>
      <c r="BV66" s="125" t="s">
        <v>71</v>
      </c>
      <c r="BW66" s="125" t="s">
        <v>112</v>
      </c>
      <c r="BX66" s="125" t="s">
        <v>5</v>
      </c>
      <c r="CL66" s="125" t="s">
        <v>19</v>
      </c>
      <c r="CM66" s="125" t="s">
        <v>79</v>
      </c>
    </row>
    <row r="67" s="2" customFormat="1" ht="30" customHeight="1">
      <c r="A67" s="40"/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6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="2" customFormat="1" ht="6.96" customHeight="1">
      <c r="A68" s="40"/>
      <c r="B68" s="61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46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</sheetData>
  <sheetProtection sheet="1" formatColumns="0" formatRows="0" objects="1" scenarios="1" spinCount="100000" saltValue="qVpTda57MCxU184UYd9WAZZswFJ9dlRkKD9kspIXxlQm0AG/G55Iso0tt04G/MZzNeqroJ/PPdvKkX9XSSvTjw==" hashValue="MD61pZT6hT0p0ttDQF0Gt7n1Rwdlw1t0lWG7nQycdBI5ysn4A4QqlwEZoFftnMSz1hIPl5NSvXB1Bb9lLaP0JA==" algorithmName="SHA-512" password="CC35"/>
  <mergeCells count="86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61:AP61"/>
    <mergeCell ref="AN58:AP58"/>
    <mergeCell ref="AN59:AP59"/>
    <mergeCell ref="AN60:AP60"/>
    <mergeCell ref="AN62:AP62"/>
    <mergeCell ref="AN63:AP63"/>
    <mergeCell ref="AN64:AP64"/>
    <mergeCell ref="AN65:AP65"/>
    <mergeCell ref="AN66:AP66"/>
    <mergeCell ref="D62:H62"/>
    <mergeCell ref="D55:H55"/>
    <mergeCell ref="D56:H56"/>
    <mergeCell ref="D57:H57"/>
    <mergeCell ref="D58:H58"/>
    <mergeCell ref="D59:H59"/>
    <mergeCell ref="D60:H60"/>
    <mergeCell ref="D61:H61"/>
    <mergeCell ref="D63:H63"/>
    <mergeCell ref="D64:H64"/>
    <mergeCell ref="D65:H65"/>
    <mergeCell ref="D66:H66"/>
    <mergeCell ref="AG64:AM64"/>
    <mergeCell ref="AG63:AM63"/>
    <mergeCell ref="AG65:AM65"/>
    <mergeCell ref="AG66:AM66"/>
    <mergeCell ref="C52:G52"/>
    <mergeCell ref="I52:AF52"/>
    <mergeCell ref="J55:AF55"/>
    <mergeCell ref="J56:AF56"/>
    <mergeCell ref="J57:AF57"/>
    <mergeCell ref="J58:AF58"/>
    <mergeCell ref="J59:AF59"/>
    <mergeCell ref="J60:AF60"/>
    <mergeCell ref="J61:AF61"/>
    <mergeCell ref="J62:AF62"/>
    <mergeCell ref="J63:AF63"/>
    <mergeCell ref="J64:AF64"/>
    <mergeCell ref="J65:AF65"/>
    <mergeCell ref="J66:AF66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8:AM58"/>
    <mergeCell ref="AG59:AM59"/>
    <mergeCell ref="AG60:AM60"/>
    <mergeCell ref="AG61:AM61"/>
    <mergeCell ref="AG62:AM62"/>
    <mergeCell ref="AG54:AM54"/>
    <mergeCell ref="AN54:AP54"/>
  </mergeCells>
  <hyperlinks>
    <hyperlink ref="A55" location="'SO 000 - Vedlejší a ostan...'!C2" display="/"/>
    <hyperlink ref="A56" location="'SO 001 - DEMOLICE'!C2" display="/"/>
    <hyperlink ref="A57" location="'SO 002 - PROVIZORNÍ OCHRA...'!C2" display="/"/>
    <hyperlink ref="A58" location="'SO 150 - VJEZD NA POZEMEK...'!C2" display="/"/>
    <hyperlink ref="A59" location="'SO 201 - MOST Y002 - REKO...'!C2" display="/"/>
    <hyperlink ref="A60" location="'SO 202 - KABELOVODY'!C2" display="/"/>
    <hyperlink ref="A61" location="'SO 401 - PŘELOŽKA KABELŮ ...'!C2" display="/"/>
    <hyperlink ref="A62" location="'SO 402 - PŘELOŽKA KABELŮ ...'!C2" display="/"/>
    <hyperlink ref="A63" location="'SO 402.2 - DRŽÁKY STOŽÁRŮ...'!C2" display="/"/>
    <hyperlink ref="A64" location="'SO 404 - PŘELOŽKA KABELŮ TSK'!C2" display="/"/>
    <hyperlink ref="A65" location="'SO 661.1 - Úprava TV, pro...'!C2" display="/"/>
    <hyperlink ref="A66" location="'SO 661.2 - Úprava TV, def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30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103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2"/>
      <c r="AT3" s="19" t="s">
        <v>79</v>
      </c>
    </row>
    <row r="4" s="1" customFormat="1" ht="24.96" customHeight="1">
      <c r="B4" s="22"/>
      <c r="D4" s="134" t="s">
        <v>113</v>
      </c>
      <c r="I4" s="130"/>
      <c r="L4" s="22"/>
      <c r="M4" s="135" t="s">
        <v>10</v>
      </c>
      <c r="AT4" s="19" t="s">
        <v>4</v>
      </c>
    </row>
    <row r="5" s="1" customFormat="1" ht="6.96" customHeight="1">
      <c r="B5" s="22"/>
      <c r="I5" s="130"/>
      <c r="L5" s="22"/>
    </row>
    <row r="6" s="1" customFormat="1" ht="12" customHeight="1">
      <c r="B6" s="22"/>
      <c r="D6" s="136" t="s">
        <v>16</v>
      </c>
      <c r="I6" s="130"/>
      <c r="L6" s="22"/>
    </row>
    <row r="7" s="1" customFormat="1" ht="16.5" customHeight="1">
      <c r="B7" s="22"/>
      <c r="E7" s="137" t="str">
        <f>'Rekapitulace stavby'!K6</f>
        <v>Most Zlíchov</v>
      </c>
      <c r="F7" s="136"/>
      <c r="G7" s="136"/>
      <c r="H7" s="136"/>
      <c r="I7" s="130"/>
      <c r="L7" s="22"/>
    </row>
    <row r="8" s="2" customFormat="1" ht="12" customHeight="1">
      <c r="A8" s="40"/>
      <c r="B8" s="46"/>
      <c r="C8" s="40"/>
      <c r="D8" s="136" t="s">
        <v>114</v>
      </c>
      <c r="E8" s="40"/>
      <c r="F8" s="40"/>
      <c r="G8" s="40"/>
      <c r="H8" s="40"/>
      <c r="I8" s="138"/>
      <c r="J8" s="40"/>
      <c r="K8" s="40"/>
      <c r="L8" s="1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0" t="s">
        <v>1077</v>
      </c>
      <c r="F9" s="40"/>
      <c r="G9" s="40"/>
      <c r="H9" s="40"/>
      <c r="I9" s="138"/>
      <c r="J9" s="40"/>
      <c r="K9" s="40"/>
      <c r="L9" s="1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8"/>
      <c r="J10" s="40"/>
      <c r="K10" s="40"/>
      <c r="L10" s="1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6" t="s">
        <v>18</v>
      </c>
      <c r="E11" s="40"/>
      <c r="F11" s="141" t="s">
        <v>19</v>
      </c>
      <c r="G11" s="40"/>
      <c r="H11" s="40"/>
      <c r="I11" s="142" t="s">
        <v>20</v>
      </c>
      <c r="J11" s="141" t="s">
        <v>19</v>
      </c>
      <c r="K11" s="40"/>
      <c r="L11" s="1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6" t="s">
        <v>21</v>
      </c>
      <c r="E12" s="40"/>
      <c r="F12" s="141" t="s">
        <v>22</v>
      </c>
      <c r="G12" s="40"/>
      <c r="H12" s="40"/>
      <c r="I12" s="142" t="s">
        <v>23</v>
      </c>
      <c r="J12" s="143" t="str">
        <f>'Rekapitulace stavby'!AN8</f>
        <v>13. 5. 2019</v>
      </c>
      <c r="K12" s="40"/>
      <c r="L12" s="13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38"/>
      <c r="J13" s="40"/>
      <c r="K13" s="40"/>
      <c r="L13" s="13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6" t="s">
        <v>25</v>
      </c>
      <c r="E14" s="40"/>
      <c r="F14" s="40"/>
      <c r="G14" s="40"/>
      <c r="H14" s="40"/>
      <c r="I14" s="142" t="s">
        <v>26</v>
      </c>
      <c r="J14" s="141" t="str">
        <f>IF('Rekapitulace stavby'!AN10="","",'Rekapitulace stavby'!AN10)</f>
        <v/>
      </c>
      <c r="K14" s="40"/>
      <c r="L14" s="13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1" t="str">
        <f>IF('Rekapitulace stavby'!E11="","",'Rekapitulace stavby'!E11)</f>
        <v xml:space="preserve"> </v>
      </c>
      <c r="F15" s="40"/>
      <c r="G15" s="40"/>
      <c r="H15" s="40"/>
      <c r="I15" s="142" t="s">
        <v>27</v>
      </c>
      <c r="J15" s="141" t="str">
        <f>IF('Rekapitulace stavby'!AN11="","",'Rekapitulace stavby'!AN11)</f>
        <v/>
      </c>
      <c r="K15" s="40"/>
      <c r="L15" s="13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8"/>
      <c r="J16" s="40"/>
      <c r="K16" s="40"/>
      <c r="L16" s="13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6" t="s">
        <v>28</v>
      </c>
      <c r="E17" s="40"/>
      <c r="F17" s="40"/>
      <c r="G17" s="40"/>
      <c r="H17" s="40"/>
      <c r="I17" s="142" t="s">
        <v>26</v>
      </c>
      <c r="J17" s="35" t="str">
        <f>'Rekapitulace stavby'!AN13</f>
        <v>Vyplň údaj</v>
      </c>
      <c r="K17" s="40"/>
      <c r="L17" s="13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41"/>
      <c r="G18" s="141"/>
      <c r="H18" s="141"/>
      <c r="I18" s="142" t="s">
        <v>27</v>
      </c>
      <c r="J18" s="35" t="str">
        <f>'Rekapitulace stavby'!AN14</f>
        <v>Vyplň údaj</v>
      </c>
      <c r="K18" s="40"/>
      <c r="L18" s="13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8"/>
      <c r="J19" s="40"/>
      <c r="K19" s="40"/>
      <c r="L19" s="13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6" t="s">
        <v>30</v>
      </c>
      <c r="E20" s="40"/>
      <c r="F20" s="40"/>
      <c r="G20" s="40"/>
      <c r="H20" s="40"/>
      <c r="I20" s="142" t="s">
        <v>26</v>
      </c>
      <c r="J20" s="141" t="str">
        <f>IF('Rekapitulace stavby'!AN16="","",'Rekapitulace stavby'!AN16)</f>
        <v/>
      </c>
      <c r="K20" s="40"/>
      <c r="L20" s="13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1" t="str">
        <f>IF('Rekapitulace stavby'!E17="","",'Rekapitulace stavby'!E17)</f>
        <v xml:space="preserve"> </v>
      </c>
      <c r="F21" s="40"/>
      <c r="G21" s="40"/>
      <c r="H21" s="40"/>
      <c r="I21" s="142" t="s">
        <v>27</v>
      </c>
      <c r="J21" s="141" t="str">
        <f>IF('Rekapitulace stavby'!AN17="","",'Rekapitulace stavby'!AN17)</f>
        <v/>
      </c>
      <c r="K21" s="40"/>
      <c r="L21" s="13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8"/>
      <c r="J22" s="40"/>
      <c r="K22" s="40"/>
      <c r="L22" s="13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6" t="s">
        <v>32</v>
      </c>
      <c r="E23" s="40"/>
      <c r="F23" s="40"/>
      <c r="G23" s="40"/>
      <c r="H23" s="40"/>
      <c r="I23" s="142" t="s">
        <v>26</v>
      </c>
      <c r="J23" s="141" t="str">
        <f>IF('Rekapitulace stavby'!AN19="","",'Rekapitulace stavby'!AN19)</f>
        <v/>
      </c>
      <c r="K23" s="40"/>
      <c r="L23" s="13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1" t="str">
        <f>IF('Rekapitulace stavby'!E20="","",'Rekapitulace stavby'!E20)</f>
        <v xml:space="preserve"> </v>
      </c>
      <c r="F24" s="40"/>
      <c r="G24" s="40"/>
      <c r="H24" s="40"/>
      <c r="I24" s="142" t="s">
        <v>27</v>
      </c>
      <c r="J24" s="141" t="str">
        <f>IF('Rekapitulace stavby'!AN20="","",'Rekapitulace stavby'!AN20)</f>
        <v/>
      </c>
      <c r="K24" s="40"/>
      <c r="L24" s="1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8"/>
      <c r="J25" s="40"/>
      <c r="K25" s="40"/>
      <c r="L25" s="1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6" t="s">
        <v>33</v>
      </c>
      <c r="E26" s="40"/>
      <c r="F26" s="40"/>
      <c r="G26" s="40"/>
      <c r="H26" s="40"/>
      <c r="I26" s="138"/>
      <c r="J26" s="40"/>
      <c r="K26" s="40"/>
      <c r="L26" s="1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4"/>
      <c r="B27" s="145"/>
      <c r="C27" s="144"/>
      <c r="D27" s="144"/>
      <c r="E27" s="146" t="s">
        <v>19</v>
      </c>
      <c r="F27" s="146"/>
      <c r="G27" s="146"/>
      <c r="H27" s="146"/>
      <c r="I27" s="147"/>
      <c r="J27" s="144"/>
      <c r="K27" s="144"/>
      <c r="L27" s="148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8"/>
      <c r="J28" s="40"/>
      <c r="K28" s="40"/>
      <c r="L28" s="1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9"/>
      <c r="E29" s="149"/>
      <c r="F29" s="149"/>
      <c r="G29" s="149"/>
      <c r="H29" s="149"/>
      <c r="I29" s="150"/>
      <c r="J29" s="149"/>
      <c r="K29" s="149"/>
      <c r="L29" s="13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1" t="s">
        <v>35</v>
      </c>
      <c r="E30" s="40"/>
      <c r="F30" s="40"/>
      <c r="G30" s="40"/>
      <c r="H30" s="40"/>
      <c r="I30" s="138"/>
      <c r="J30" s="152">
        <f>ROUND(J83, 2)</f>
        <v>0</v>
      </c>
      <c r="K30" s="40"/>
      <c r="L30" s="13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9"/>
      <c r="E31" s="149"/>
      <c r="F31" s="149"/>
      <c r="G31" s="149"/>
      <c r="H31" s="149"/>
      <c r="I31" s="150"/>
      <c r="J31" s="149"/>
      <c r="K31" s="149"/>
      <c r="L31" s="13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3" t="s">
        <v>37</v>
      </c>
      <c r="G32" s="40"/>
      <c r="H32" s="40"/>
      <c r="I32" s="154" t="s">
        <v>36</v>
      </c>
      <c r="J32" s="153" t="s">
        <v>38</v>
      </c>
      <c r="K32" s="40"/>
      <c r="L32" s="13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5" t="s">
        <v>39</v>
      </c>
      <c r="E33" s="136" t="s">
        <v>40</v>
      </c>
      <c r="F33" s="156">
        <f>ROUND((SUM(BE83:BE91)),  2)</f>
        <v>0</v>
      </c>
      <c r="G33" s="40"/>
      <c r="H33" s="40"/>
      <c r="I33" s="157">
        <v>0.20999999999999999</v>
      </c>
      <c r="J33" s="156">
        <f>ROUND(((SUM(BE83:BE91))*I33),  2)</f>
        <v>0</v>
      </c>
      <c r="K33" s="40"/>
      <c r="L33" s="13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6" t="s">
        <v>41</v>
      </c>
      <c r="F34" s="156">
        <f>ROUND((SUM(BF83:BF91)),  2)</f>
        <v>0</v>
      </c>
      <c r="G34" s="40"/>
      <c r="H34" s="40"/>
      <c r="I34" s="157">
        <v>0.14999999999999999</v>
      </c>
      <c r="J34" s="156">
        <f>ROUND(((SUM(BF83:BF91))*I34),  2)</f>
        <v>0</v>
      </c>
      <c r="K34" s="40"/>
      <c r="L34" s="13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6" t="s">
        <v>42</v>
      </c>
      <c r="F35" s="156">
        <f>ROUND((SUM(BG83:BG91)),  2)</f>
        <v>0</v>
      </c>
      <c r="G35" s="40"/>
      <c r="H35" s="40"/>
      <c r="I35" s="157">
        <v>0.20999999999999999</v>
      </c>
      <c r="J35" s="156">
        <f>0</f>
        <v>0</v>
      </c>
      <c r="K35" s="40"/>
      <c r="L35" s="13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6" t="s">
        <v>43</v>
      </c>
      <c r="F36" s="156">
        <f>ROUND((SUM(BH83:BH91)),  2)</f>
        <v>0</v>
      </c>
      <c r="G36" s="40"/>
      <c r="H36" s="40"/>
      <c r="I36" s="157">
        <v>0.14999999999999999</v>
      </c>
      <c r="J36" s="156">
        <f>0</f>
        <v>0</v>
      </c>
      <c r="K36" s="40"/>
      <c r="L36" s="13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6" t="s">
        <v>44</v>
      </c>
      <c r="F37" s="156">
        <f>ROUND((SUM(BI83:BI91)),  2)</f>
        <v>0</v>
      </c>
      <c r="G37" s="40"/>
      <c r="H37" s="40"/>
      <c r="I37" s="157">
        <v>0</v>
      </c>
      <c r="J37" s="156">
        <f>0</f>
        <v>0</v>
      </c>
      <c r="K37" s="40"/>
      <c r="L37" s="13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8"/>
      <c r="J38" s="40"/>
      <c r="K38" s="40"/>
      <c r="L38" s="13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8"/>
      <c r="D39" s="159" t="s">
        <v>45</v>
      </c>
      <c r="E39" s="160"/>
      <c r="F39" s="160"/>
      <c r="G39" s="161" t="s">
        <v>46</v>
      </c>
      <c r="H39" s="162" t="s">
        <v>47</v>
      </c>
      <c r="I39" s="163"/>
      <c r="J39" s="164">
        <f>SUM(J30:J37)</f>
        <v>0</v>
      </c>
      <c r="K39" s="165"/>
      <c r="L39" s="13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13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1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116</v>
      </c>
      <c r="D45" s="42"/>
      <c r="E45" s="42"/>
      <c r="F45" s="42"/>
      <c r="G45" s="42"/>
      <c r="H45" s="42"/>
      <c r="I45" s="138"/>
      <c r="J45" s="42"/>
      <c r="K45" s="42"/>
      <c r="L45" s="13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8"/>
      <c r="J46" s="42"/>
      <c r="K46" s="42"/>
      <c r="L46" s="1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138"/>
      <c r="J47" s="42"/>
      <c r="K47" s="42"/>
      <c r="L47" s="13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2" t="str">
        <f>E7</f>
        <v>Most Zlíchov</v>
      </c>
      <c r="F48" s="34"/>
      <c r="G48" s="34"/>
      <c r="H48" s="34"/>
      <c r="I48" s="138"/>
      <c r="J48" s="42"/>
      <c r="K48" s="42"/>
      <c r="L48" s="13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114</v>
      </c>
      <c r="D49" s="42"/>
      <c r="E49" s="42"/>
      <c r="F49" s="42"/>
      <c r="G49" s="42"/>
      <c r="H49" s="42"/>
      <c r="I49" s="138"/>
      <c r="J49" s="42"/>
      <c r="K49" s="42"/>
      <c r="L49" s="13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402.2 - DRŽÁKY STOŽÁRŮ TROLEJE</v>
      </c>
      <c r="F50" s="42"/>
      <c r="G50" s="42"/>
      <c r="H50" s="42"/>
      <c r="I50" s="138"/>
      <c r="J50" s="42"/>
      <c r="K50" s="42"/>
      <c r="L50" s="13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8"/>
      <c r="J51" s="42"/>
      <c r="K51" s="42"/>
      <c r="L51" s="13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 xml:space="preserve"> </v>
      </c>
      <c r="G52" s="42"/>
      <c r="H52" s="42"/>
      <c r="I52" s="142" t="s">
        <v>23</v>
      </c>
      <c r="J52" s="74" t="str">
        <f>IF(J12="","",J12)</f>
        <v>13. 5. 2019</v>
      </c>
      <c r="K52" s="42"/>
      <c r="L52" s="13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8"/>
      <c r="J53" s="42"/>
      <c r="K53" s="42"/>
      <c r="L53" s="13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 xml:space="preserve"> </v>
      </c>
      <c r="G54" s="42"/>
      <c r="H54" s="42"/>
      <c r="I54" s="142" t="s">
        <v>30</v>
      </c>
      <c r="J54" s="38" t="str">
        <f>E21</f>
        <v xml:space="preserve"> </v>
      </c>
      <c r="K54" s="42"/>
      <c r="L54" s="13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28</v>
      </c>
      <c r="D55" s="42"/>
      <c r="E55" s="42"/>
      <c r="F55" s="29" t="str">
        <f>IF(E18="","",E18)</f>
        <v>Vyplň údaj</v>
      </c>
      <c r="G55" s="42"/>
      <c r="H55" s="42"/>
      <c r="I55" s="142" t="s">
        <v>32</v>
      </c>
      <c r="J55" s="38" t="str">
        <f>E24</f>
        <v xml:space="preserve"> </v>
      </c>
      <c r="K55" s="42"/>
      <c r="L55" s="13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8"/>
      <c r="J56" s="42"/>
      <c r="K56" s="42"/>
      <c r="L56" s="13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117</v>
      </c>
      <c r="D57" s="174"/>
      <c r="E57" s="174"/>
      <c r="F57" s="174"/>
      <c r="G57" s="174"/>
      <c r="H57" s="174"/>
      <c r="I57" s="175"/>
      <c r="J57" s="176" t="s">
        <v>118</v>
      </c>
      <c r="K57" s="174"/>
      <c r="L57" s="13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8"/>
      <c r="J58" s="42"/>
      <c r="K58" s="42"/>
      <c r="L58" s="13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67</v>
      </c>
      <c r="D59" s="42"/>
      <c r="E59" s="42"/>
      <c r="F59" s="42"/>
      <c r="G59" s="42"/>
      <c r="H59" s="42"/>
      <c r="I59" s="138"/>
      <c r="J59" s="104">
        <f>J83</f>
        <v>0</v>
      </c>
      <c r="K59" s="42"/>
      <c r="L59" s="13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119</v>
      </c>
    </row>
    <row r="60" s="9" customFormat="1" ht="24.96" customHeight="1">
      <c r="A60" s="9"/>
      <c r="B60" s="178"/>
      <c r="C60" s="179"/>
      <c r="D60" s="180" t="s">
        <v>424</v>
      </c>
      <c r="E60" s="181"/>
      <c r="F60" s="181"/>
      <c r="G60" s="181"/>
      <c r="H60" s="181"/>
      <c r="I60" s="182"/>
      <c r="J60" s="183">
        <f>J84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980</v>
      </c>
      <c r="E61" s="188"/>
      <c r="F61" s="188"/>
      <c r="G61" s="188"/>
      <c r="H61" s="188"/>
      <c r="I61" s="189"/>
      <c r="J61" s="190">
        <f>J85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4.88" customHeight="1">
      <c r="A62" s="10"/>
      <c r="B62" s="185"/>
      <c r="C62" s="186"/>
      <c r="D62" s="187" t="s">
        <v>1078</v>
      </c>
      <c r="E62" s="188"/>
      <c r="F62" s="188"/>
      <c r="G62" s="188"/>
      <c r="H62" s="188"/>
      <c r="I62" s="189"/>
      <c r="J62" s="190">
        <f>J88</f>
        <v>0</v>
      </c>
      <c r="K62" s="186"/>
      <c r="L62" s="19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4.88" customHeight="1">
      <c r="A63" s="10"/>
      <c r="B63" s="185"/>
      <c r="C63" s="186"/>
      <c r="D63" s="187" t="s">
        <v>1079</v>
      </c>
      <c r="E63" s="188"/>
      <c r="F63" s="188"/>
      <c r="G63" s="188"/>
      <c r="H63" s="188"/>
      <c r="I63" s="189"/>
      <c r="J63" s="190">
        <f>J89</f>
        <v>0</v>
      </c>
      <c r="K63" s="186"/>
      <c r="L63" s="19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40"/>
      <c r="B64" s="41"/>
      <c r="C64" s="42"/>
      <c r="D64" s="42"/>
      <c r="E64" s="42"/>
      <c r="F64" s="42"/>
      <c r="G64" s="42"/>
      <c r="H64" s="42"/>
      <c r="I64" s="138"/>
      <c r="J64" s="42"/>
      <c r="K64" s="42"/>
      <c r="L64" s="139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6.96" customHeight="1">
      <c r="A65" s="40"/>
      <c r="B65" s="61"/>
      <c r="C65" s="62"/>
      <c r="D65" s="62"/>
      <c r="E65" s="62"/>
      <c r="F65" s="62"/>
      <c r="G65" s="62"/>
      <c r="H65" s="62"/>
      <c r="I65" s="168"/>
      <c r="J65" s="62"/>
      <c r="K65" s="62"/>
      <c r="L65" s="139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9" s="2" customFormat="1" ht="6.96" customHeight="1">
      <c r="A69" s="40"/>
      <c r="B69" s="63"/>
      <c r="C69" s="64"/>
      <c r="D69" s="64"/>
      <c r="E69" s="64"/>
      <c r="F69" s="64"/>
      <c r="G69" s="64"/>
      <c r="H69" s="64"/>
      <c r="I69" s="171"/>
      <c r="J69" s="64"/>
      <c r="K69" s="64"/>
      <c r="L69" s="139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24.96" customHeight="1">
      <c r="A70" s="40"/>
      <c r="B70" s="41"/>
      <c r="C70" s="25" t="s">
        <v>125</v>
      </c>
      <c r="D70" s="42"/>
      <c r="E70" s="42"/>
      <c r="F70" s="42"/>
      <c r="G70" s="42"/>
      <c r="H70" s="42"/>
      <c r="I70" s="138"/>
      <c r="J70" s="42"/>
      <c r="K70" s="42"/>
      <c r="L70" s="139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41"/>
      <c r="C71" s="42"/>
      <c r="D71" s="42"/>
      <c r="E71" s="42"/>
      <c r="F71" s="42"/>
      <c r="G71" s="42"/>
      <c r="H71" s="42"/>
      <c r="I71" s="138"/>
      <c r="J71" s="42"/>
      <c r="K71" s="42"/>
      <c r="L71" s="13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12" customHeight="1">
      <c r="A72" s="40"/>
      <c r="B72" s="41"/>
      <c r="C72" s="34" t="s">
        <v>16</v>
      </c>
      <c r="D72" s="42"/>
      <c r="E72" s="42"/>
      <c r="F72" s="42"/>
      <c r="G72" s="42"/>
      <c r="H72" s="42"/>
      <c r="I72" s="138"/>
      <c r="J72" s="42"/>
      <c r="K72" s="42"/>
      <c r="L72" s="13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6.5" customHeight="1">
      <c r="A73" s="40"/>
      <c r="B73" s="41"/>
      <c r="C73" s="42"/>
      <c r="D73" s="42"/>
      <c r="E73" s="172" t="str">
        <f>E7</f>
        <v>Most Zlíchov</v>
      </c>
      <c r="F73" s="34"/>
      <c r="G73" s="34"/>
      <c r="H73" s="34"/>
      <c r="I73" s="138"/>
      <c r="J73" s="42"/>
      <c r="K73" s="42"/>
      <c r="L73" s="13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114</v>
      </c>
      <c r="D74" s="42"/>
      <c r="E74" s="42"/>
      <c r="F74" s="42"/>
      <c r="G74" s="42"/>
      <c r="H74" s="42"/>
      <c r="I74" s="138"/>
      <c r="J74" s="42"/>
      <c r="K74" s="42"/>
      <c r="L74" s="13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71" t="str">
        <f>E9</f>
        <v>SO 402.2 - DRŽÁKY STOŽÁRŮ TROLEJE</v>
      </c>
      <c r="F75" s="42"/>
      <c r="G75" s="42"/>
      <c r="H75" s="42"/>
      <c r="I75" s="138"/>
      <c r="J75" s="42"/>
      <c r="K75" s="42"/>
      <c r="L75" s="13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138"/>
      <c r="J76" s="42"/>
      <c r="K76" s="42"/>
      <c r="L76" s="13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21</v>
      </c>
      <c r="D77" s="42"/>
      <c r="E77" s="42"/>
      <c r="F77" s="29" t="str">
        <f>F12</f>
        <v xml:space="preserve"> </v>
      </c>
      <c r="G77" s="42"/>
      <c r="H77" s="42"/>
      <c r="I77" s="142" t="s">
        <v>23</v>
      </c>
      <c r="J77" s="74" t="str">
        <f>IF(J12="","",J12)</f>
        <v>13. 5. 2019</v>
      </c>
      <c r="K77" s="42"/>
      <c r="L77" s="13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138"/>
      <c r="J78" s="42"/>
      <c r="K78" s="42"/>
      <c r="L78" s="13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5.15" customHeight="1">
      <c r="A79" s="40"/>
      <c r="B79" s="41"/>
      <c r="C79" s="34" t="s">
        <v>25</v>
      </c>
      <c r="D79" s="42"/>
      <c r="E79" s="42"/>
      <c r="F79" s="29" t="str">
        <f>E15</f>
        <v xml:space="preserve"> </v>
      </c>
      <c r="G79" s="42"/>
      <c r="H79" s="42"/>
      <c r="I79" s="142" t="s">
        <v>30</v>
      </c>
      <c r="J79" s="38" t="str">
        <f>E21</f>
        <v xml:space="preserve"> </v>
      </c>
      <c r="K79" s="42"/>
      <c r="L79" s="13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5.15" customHeight="1">
      <c r="A80" s="40"/>
      <c r="B80" s="41"/>
      <c r="C80" s="34" t="s">
        <v>28</v>
      </c>
      <c r="D80" s="42"/>
      <c r="E80" s="42"/>
      <c r="F80" s="29" t="str">
        <f>IF(E18="","",E18)</f>
        <v>Vyplň údaj</v>
      </c>
      <c r="G80" s="42"/>
      <c r="H80" s="42"/>
      <c r="I80" s="142" t="s">
        <v>32</v>
      </c>
      <c r="J80" s="38" t="str">
        <f>E24</f>
        <v xml:space="preserve"> </v>
      </c>
      <c r="K80" s="42"/>
      <c r="L80" s="13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0.32" customHeight="1">
      <c r="A81" s="40"/>
      <c r="B81" s="41"/>
      <c r="C81" s="42"/>
      <c r="D81" s="42"/>
      <c r="E81" s="42"/>
      <c r="F81" s="42"/>
      <c r="G81" s="42"/>
      <c r="H81" s="42"/>
      <c r="I81" s="138"/>
      <c r="J81" s="42"/>
      <c r="K81" s="42"/>
      <c r="L81" s="13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11" customFormat="1" ht="29.28" customHeight="1">
      <c r="A82" s="192"/>
      <c r="B82" s="193"/>
      <c r="C82" s="194" t="s">
        <v>126</v>
      </c>
      <c r="D82" s="195" t="s">
        <v>54</v>
      </c>
      <c r="E82" s="195" t="s">
        <v>50</v>
      </c>
      <c r="F82" s="195" t="s">
        <v>51</v>
      </c>
      <c r="G82" s="195" t="s">
        <v>127</v>
      </c>
      <c r="H82" s="195" t="s">
        <v>128</v>
      </c>
      <c r="I82" s="196" t="s">
        <v>129</v>
      </c>
      <c r="J82" s="195" t="s">
        <v>118</v>
      </c>
      <c r="K82" s="197" t="s">
        <v>130</v>
      </c>
      <c r="L82" s="198"/>
      <c r="M82" s="94" t="s">
        <v>19</v>
      </c>
      <c r="N82" s="95" t="s">
        <v>39</v>
      </c>
      <c r="O82" s="95" t="s">
        <v>131</v>
      </c>
      <c r="P82" s="95" t="s">
        <v>132</v>
      </c>
      <c r="Q82" s="95" t="s">
        <v>133</v>
      </c>
      <c r="R82" s="95" t="s">
        <v>134</v>
      </c>
      <c r="S82" s="95" t="s">
        <v>135</v>
      </c>
      <c r="T82" s="96" t="s">
        <v>136</v>
      </c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</row>
    <row r="83" s="2" customFormat="1" ht="22.8" customHeight="1">
      <c r="A83" s="40"/>
      <c r="B83" s="41"/>
      <c r="C83" s="101" t="s">
        <v>137</v>
      </c>
      <c r="D83" s="42"/>
      <c r="E83" s="42"/>
      <c r="F83" s="42"/>
      <c r="G83" s="42"/>
      <c r="H83" s="42"/>
      <c r="I83" s="138"/>
      <c r="J83" s="199">
        <f>BK83</f>
        <v>0</v>
      </c>
      <c r="K83" s="42"/>
      <c r="L83" s="46"/>
      <c r="M83" s="97"/>
      <c r="N83" s="200"/>
      <c r="O83" s="98"/>
      <c r="P83" s="201">
        <f>P84</f>
        <v>0</v>
      </c>
      <c r="Q83" s="98"/>
      <c r="R83" s="201">
        <f>R84</f>
        <v>1.01</v>
      </c>
      <c r="S83" s="98"/>
      <c r="T83" s="202">
        <f>T84</f>
        <v>0</v>
      </c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T83" s="19" t="s">
        <v>68</v>
      </c>
      <c r="AU83" s="19" t="s">
        <v>119</v>
      </c>
      <c r="BK83" s="203">
        <f>BK84</f>
        <v>0</v>
      </c>
    </row>
    <row r="84" s="12" customFormat="1" ht="25.92" customHeight="1">
      <c r="A84" s="12"/>
      <c r="B84" s="204"/>
      <c r="C84" s="205"/>
      <c r="D84" s="206" t="s">
        <v>68</v>
      </c>
      <c r="E84" s="207" t="s">
        <v>364</v>
      </c>
      <c r="F84" s="207" t="s">
        <v>508</v>
      </c>
      <c r="G84" s="205"/>
      <c r="H84" s="205"/>
      <c r="I84" s="208"/>
      <c r="J84" s="209">
        <f>BK84</f>
        <v>0</v>
      </c>
      <c r="K84" s="205"/>
      <c r="L84" s="210"/>
      <c r="M84" s="211"/>
      <c r="N84" s="212"/>
      <c r="O84" s="212"/>
      <c r="P84" s="213">
        <f>P85</f>
        <v>0</v>
      </c>
      <c r="Q84" s="212"/>
      <c r="R84" s="213">
        <f>R85</f>
        <v>1.01</v>
      </c>
      <c r="S84" s="212"/>
      <c r="T84" s="214">
        <f>T85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15" t="s">
        <v>155</v>
      </c>
      <c r="AT84" s="216" t="s">
        <v>68</v>
      </c>
      <c r="AU84" s="216" t="s">
        <v>69</v>
      </c>
      <c r="AY84" s="215" t="s">
        <v>141</v>
      </c>
      <c r="BK84" s="217">
        <f>BK85</f>
        <v>0</v>
      </c>
    </row>
    <row r="85" s="12" customFormat="1" ht="22.8" customHeight="1">
      <c r="A85" s="12"/>
      <c r="B85" s="204"/>
      <c r="C85" s="205"/>
      <c r="D85" s="206" t="s">
        <v>68</v>
      </c>
      <c r="E85" s="218" t="s">
        <v>990</v>
      </c>
      <c r="F85" s="218" t="s">
        <v>991</v>
      </c>
      <c r="G85" s="205"/>
      <c r="H85" s="205"/>
      <c r="I85" s="208"/>
      <c r="J85" s="219">
        <f>BK85</f>
        <v>0</v>
      </c>
      <c r="K85" s="205"/>
      <c r="L85" s="210"/>
      <c r="M85" s="211"/>
      <c r="N85" s="212"/>
      <c r="O85" s="212"/>
      <c r="P85" s="213">
        <f>P86+SUM(P87:P89)</f>
        <v>0</v>
      </c>
      <c r="Q85" s="212"/>
      <c r="R85" s="213">
        <f>R86+SUM(R87:R89)</f>
        <v>1.01</v>
      </c>
      <c r="S85" s="212"/>
      <c r="T85" s="214">
        <f>T86+SUM(T87:T89)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15" t="s">
        <v>155</v>
      </c>
      <c r="AT85" s="216" t="s">
        <v>68</v>
      </c>
      <c r="AU85" s="216" t="s">
        <v>77</v>
      </c>
      <c r="AY85" s="215" t="s">
        <v>141</v>
      </c>
      <c r="BK85" s="217">
        <f>BK86+SUM(BK87:BK89)</f>
        <v>0</v>
      </c>
    </row>
    <row r="86" s="2" customFormat="1" ht="24" customHeight="1">
      <c r="A86" s="40"/>
      <c r="B86" s="41"/>
      <c r="C86" s="220" t="s">
        <v>77</v>
      </c>
      <c r="D86" s="220" t="s">
        <v>144</v>
      </c>
      <c r="E86" s="221" t="s">
        <v>1080</v>
      </c>
      <c r="F86" s="222" t="s">
        <v>1081</v>
      </c>
      <c r="G86" s="223" t="s">
        <v>640</v>
      </c>
      <c r="H86" s="224">
        <v>2</v>
      </c>
      <c r="I86" s="225"/>
      <c r="J86" s="226">
        <f>ROUND(I86*H86,2)</f>
        <v>0</v>
      </c>
      <c r="K86" s="222" t="s">
        <v>197</v>
      </c>
      <c r="L86" s="46"/>
      <c r="M86" s="227" t="s">
        <v>19</v>
      </c>
      <c r="N86" s="228" t="s">
        <v>40</v>
      </c>
      <c r="O86" s="86"/>
      <c r="P86" s="229">
        <f>O86*H86</f>
        <v>0</v>
      </c>
      <c r="Q86" s="229">
        <v>0</v>
      </c>
      <c r="R86" s="229">
        <f>Q86*H86</f>
        <v>0</v>
      </c>
      <c r="S86" s="229">
        <v>0</v>
      </c>
      <c r="T86" s="230">
        <f>S86*H86</f>
        <v>0</v>
      </c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R86" s="231" t="s">
        <v>514</v>
      </c>
      <c r="AT86" s="231" t="s">
        <v>144</v>
      </c>
      <c r="AU86" s="231" t="s">
        <v>79</v>
      </c>
      <c r="AY86" s="19" t="s">
        <v>141</v>
      </c>
      <c r="BE86" s="232">
        <f>IF(N86="základní",J86,0)</f>
        <v>0</v>
      </c>
      <c r="BF86" s="232">
        <f>IF(N86="snížená",J86,0)</f>
        <v>0</v>
      </c>
      <c r="BG86" s="232">
        <f>IF(N86="zákl. přenesená",J86,0)</f>
        <v>0</v>
      </c>
      <c r="BH86" s="232">
        <f>IF(N86="sníž. přenesená",J86,0)</f>
        <v>0</v>
      </c>
      <c r="BI86" s="232">
        <f>IF(N86="nulová",J86,0)</f>
        <v>0</v>
      </c>
      <c r="BJ86" s="19" t="s">
        <v>77</v>
      </c>
      <c r="BK86" s="232">
        <f>ROUND(I86*H86,2)</f>
        <v>0</v>
      </c>
      <c r="BL86" s="19" t="s">
        <v>514</v>
      </c>
      <c r="BM86" s="231" t="s">
        <v>1082</v>
      </c>
    </row>
    <row r="87" s="2" customFormat="1" ht="16.5" customHeight="1">
      <c r="A87" s="40"/>
      <c r="B87" s="41"/>
      <c r="C87" s="274" t="s">
        <v>79</v>
      </c>
      <c r="D87" s="274" t="s">
        <v>364</v>
      </c>
      <c r="E87" s="275" t="s">
        <v>1083</v>
      </c>
      <c r="F87" s="276" t="s">
        <v>1084</v>
      </c>
      <c r="G87" s="277" t="s">
        <v>793</v>
      </c>
      <c r="H87" s="278">
        <v>2</v>
      </c>
      <c r="I87" s="279"/>
      <c r="J87" s="280">
        <f>ROUND(I87*H87,2)</f>
        <v>0</v>
      </c>
      <c r="K87" s="276" t="s">
        <v>19</v>
      </c>
      <c r="L87" s="281"/>
      <c r="M87" s="282" t="s">
        <v>19</v>
      </c>
      <c r="N87" s="283" t="s">
        <v>40</v>
      </c>
      <c r="O87" s="86"/>
      <c r="P87" s="229">
        <f>O87*H87</f>
        <v>0</v>
      </c>
      <c r="Q87" s="229">
        <v>0.505</v>
      </c>
      <c r="R87" s="229">
        <f>Q87*H87</f>
        <v>1.01</v>
      </c>
      <c r="S87" s="229">
        <v>0</v>
      </c>
      <c r="T87" s="230">
        <f>S87*H87</f>
        <v>0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R87" s="231" t="s">
        <v>1085</v>
      </c>
      <c r="AT87" s="231" t="s">
        <v>364</v>
      </c>
      <c r="AU87" s="231" t="s">
        <v>79</v>
      </c>
      <c r="AY87" s="19" t="s">
        <v>141</v>
      </c>
      <c r="BE87" s="232">
        <f>IF(N87="základní",J87,0)</f>
        <v>0</v>
      </c>
      <c r="BF87" s="232">
        <f>IF(N87="snížená",J87,0)</f>
        <v>0</v>
      </c>
      <c r="BG87" s="232">
        <f>IF(N87="zákl. přenesená",J87,0)</f>
        <v>0</v>
      </c>
      <c r="BH87" s="232">
        <f>IF(N87="sníž. přenesená",J87,0)</f>
        <v>0</v>
      </c>
      <c r="BI87" s="232">
        <f>IF(N87="nulová",J87,0)</f>
        <v>0</v>
      </c>
      <c r="BJ87" s="19" t="s">
        <v>77</v>
      </c>
      <c r="BK87" s="232">
        <f>ROUND(I87*H87,2)</f>
        <v>0</v>
      </c>
      <c r="BL87" s="19" t="s">
        <v>514</v>
      </c>
      <c r="BM87" s="231" t="s">
        <v>1086</v>
      </c>
    </row>
    <row r="88" s="12" customFormat="1" ht="20.88" customHeight="1">
      <c r="A88" s="12"/>
      <c r="B88" s="204"/>
      <c r="C88" s="205"/>
      <c r="D88" s="206" t="s">
        <v>68</v>
      </c>
      <c r="E88" s="218" t="s">
        <v>191</v>
      </c>
      <c r="F88" s="218" t="s">
        <v>192</v>
      </c>
      <c r="G88" s="205"/>
      <c r="H88" s="205"/>
      <c r="I88" s="208"/>
      <c r="J88" s="219">
        <f>BK88</f>
        <v>0</v>
      </c>
      <c r="K88" s="205"/>
      <c r="L88" s="210"/>
      <c r="M88" s="211"/>
      <c r="N88" s="212"/>
      <c r="O88" s="212"/>
      <c r="P88" s="213">
        <v>0</v>
      </c>
      <c r="Q88" s="212"/>
      <c r="R88" s="213">
        <v>0</v>
      </c>
      <c r="S88" s="212"/>
      <c r="T88" s="214"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15" t="s">
        <v>77</v>
      </c>
      <c r="AT88" s="216" t="s">
        <v>68</v>
      </c>
      <c r="AU88" s="216" t="s">
        <v>79</v>
      </c>
      <c r="AY88" s="215" t="s">
        <v>141</v>
      </c>
      <c r="BK88" s="217">
        <v>0</v>
      </c>
    </row>
    <row r="89" s="12" customFormat="1" ht="20.88" customHeight="1">
      <c r="A89" s="12"/>
      <c r="B89" s="204"/>
      <c r="C89" s="205"/>
      <c r="D89" s="206" t="s">
        <v>68</v>
      </c>
      <c r="E89" s="218" t="s">
        <v>332</v>
      </c>
      <c r="F89" s="218" t="s">
        <v>333</v>
      </c>
      <c r="G89" s="205"/>
      <c r="H89" s="205"/>
      <c r="I89" s="208"/>
      <c r="J89" s="219">
        <f>BK89</f>
        <v>0</v>
      </c>
      <c r="K89" s="205"/>
      <c r="L89" s="210"/>
      <c r="M89" s="211"/>
      <c r="N89" s="212"/>
      <c r="O89" s="212"/>
      <c r="P89" s="213">
        <f>SUM(P90:P91)</f>
        <v>0</v>
      </c>
      <c r="Q89" s="212"/>
      <c r="R89" s="213">
        <f>SUM(R90:R91)</f>
        <v>0</v>
      </c>
      <c r="S89" s="212"/>
      <c r="T89" s="214">
        <f>SUM(T90:T91)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15" t="s">
        <v>77</v>
      </c>
      <c r="AT89" s="216" t="s">
        <v>68</v>
      </c>
      <c r="AU89" s="216" t="s">
        <v>79</v>
      </c>
      <c r="AY89" s="215" t="s">
        <v>141</v>
      </c>
      <c r="BK89" s="217">
        <f>SUM(BK90:BK91)</f>
        <v>0</v>
      </c>
    </row>
    <row r="90" s="2" customFormat="1" ht="24" customHeight="1">
      <c r="A90" s="40"/>
      <c r="B90" s="41"/>
      <c r="C90" s="220" t="s">
        <v>155</v>
      </c>
      <c r="D90" s="220" t="s">
        <v>144</v>
      </c>
      <c r="E90" s="221" t="s">
        <v>335</v>
      </c>
      <c r="F90" s="222" t="s">
        <v>336</v>
      </c>
      <c r="G90" s="223" t="s">
        <v>252</v>
      </c>
      <c r="H90" s="224">
        <v>1.01</v>
      </c>
      <c r="I90" s="225"/>
      <c r="J90" s="226">
        <f>ROUND(I90*H90,2)</f>
        <v>0</v>
      </c>
      <c r="K90" s="222" t="s">
        <v>197</v>
      </c>
      <c r="L90" s="46"/>
      <c r="M90" s="227" t="s">
        <v>19</v>
      </c>
      <c r="N90" s="228" t="s">
        <v>40</v>
      </c>
      <c r="O90" s="86"/>
      <c r="P90" s="229">
        <f>O90*H90</f>
        <v>0</v>
      </c>
      <c r="Q90" s="229">
        <v>0</v>
      </c>
      <c r="R90" s="229">
        <f>Q90*H90</f>
        <v>0</v>
      </c>
      <c r="S90" s="229">
        <v>0</v>
      </c>
      <c r="T90" s="230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31" t="s">
        <v>161</v>
      </c>
      <c r="AT90" s="231" t="s">
        <v>144</v>
      </c>
      <c r="AU90" s="231" t="s">
        <v>155</v>
      </c>
      <c r="AY90" s="19" t="s">
        <v>141</v>
      </c>
      <c r="BE90" s="232">
        <f>IF(N90="základní",J90,0)</f>
        <v>0</v>
      </c>
      <c r="BF90" s="232">
        <f>IF(N90="snížená",J90,0)</f>
        <v>0</v>
      </c>
      <c r="BG90" s="232">
        <f>IF(N90="zákl. přenesená",J90,0)</f>
        <v>0</v>
      </c>
      <c r="BH90" s="232">
        <f>IF(N90="sníž. přenesená",J90,0)</f>
        <v>0</v>
      </c>
      <c r="BI90" s="232">
        <f>IF(N90="nulová",J90,0)</f>
        <v>0</v>
      </c>
      <c r="BJ90" s="19" t="s">
        <v>77</v>
      </c>
      <c r="BK90" s="232">
        <f>ROUND(I90*H90,2)</f>
        <v>0</v>
      </c>
      <c r="BL90" s="19" t="s">
        <v>161</v>
      </c>
      <c r="BM90" s="231" t="s">
        <v>1087</v>
      </c>
    </row>
    <row r="91" s="13" customFormat="1">
      <c r="A91" s="13"/>
      <c r="B91" s="233"/>
      <c r="C91" s="234"/>
      <c r="D91" s="235" t="s">
        <v>170</v>
      </c>
      <c r="E91" s="236" t="s">
        <v>19</v>
      </c>
      <c r="F91" s="237" t="s">
        <v>1088</v>
      </c>
      <c r="G91" s="234"/>
      <c r="H91" s="238">
        <v>1.01</v>
      </c>
      <c r="I91" s="239"/>
      <c r="J91" s="234"/>
      <c r="K91" s="234"/>
      <c r="L91" s="240"/>
      <c r="M91" s="271"/>
      <c r="N91" s="272"/>
      <c r="O91" s="272"/>
      <c r="P91" s="272"/>
      <c r="Q91" s="272"/>
      <c r="R91" s="272"/>
      <c r="S91" s="272"/>
      <c r="T91" s="27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44" t="s">
        <v>170</v>
      </c>
      <c r="AU91" s="244" t="s">
        <v>155</v>
      </c>
      <c r="AV91" s="13" t="s">
        <v>79</v>
      </c>
      <c r="AW91" s="13" t="s">
        <v>31</v>
      </c>
      <c r="AX91" s="13" t="s">
        <v>77</v>
      </c>
      <c r="AY91" s="244" t="s">
        <v>141</v>
      </c>
    </row>
    <row r="92" s="2" customFormat="1" ht="6.96" customHeight="1">
      <c r="A92" s="40"/>
      <c r="B92" s="61"/>
      <c r="C92" s="62"/>
      <c r="D92" s="62"/>
      <c r="E92" s="62"/>
      <c r="F92" s="62"/>
      <c r="G92" s="62"/>
      <c r="H92" s="62"/>
      <c r="I92" s="168"/>
      <c r="J92" s="62"/>
      <c r="K92" s="62"/>
      <c r="L92" s="46"/>
      <c r="M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</sheetData>
  <sheetProtection sheet="1" autoFilter="0" formatColumns="0" formatRows="0" objects="1" scenarios="1" spinCount="100000" saltValue="hpd/A/74kL44di7O77UNaF7JMepYk2MEsDCY03Maf5HQPvIs2Q7WTEMGQrGNhcyT6yMlvtwd4/Gi5rWwA/E46Q==" hashValue="8PPCJB+VLMD20w8ZxYrwNnjkm43s6Zn72uuUGeR5Nu4SndLuyM4RTnAElKo6FeJQz74zNflqrhIe7p4kMTkHxQ==" algorithmName="SHA-512" password="CC35"/>
  <autoFilter ref="C82:K91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30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106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2"/>
      <c r="AT3" s="19" t="s">
        <v>79</v>
      </c>
    </row>
    <row r="4" s="1" customFormat="1" ht="24.96" customHeight="1">
      <c r="B4" s="22"/>
      <c r="D4" s="134" t="s">
        <v>113</v>
      </c>
      <c r="I4" s="130"/>
      <c r="L4" s="22"/>
      <c r="M4" s="135" t="s">
        <v>10</v>
      </c>
      <c r="AT4" s="19" t="s">
        <v>4</v>
      </c>
    </row>
    <row r="5" s="1" customFormat="1" ht="6.96" customHeight="1">
      <c r="B5" s="22"/>
      <c r="I5" s="130"/>
      <c r="L5" s="22"/>
    </row>
    <row r="6" s="1" customFormat="1" ht="12" customHeight="1">
      <c r="B6" s="22"/>
      <c r="D6" s="136" t="s">
        <v>16</v>
      </c>
      <c r="I6" s="130"/>
      <c r="L6" s="22"/>
    </row>
    <row r="7" s="1" customFormat="1" ht="16.5" customHeight="1">
      <c r="B7" s="22"/>
      <c r="E7" s="137" t="str">
        <f>'Rekapitulace stavby'!K6</f>
        <v>Most Zlíchov</v>
      </c>
      <c r="F7" s="136"/>
      <c r="G7" s="136"/>
      <c r="H7" s="136"/>
      <c r="I7" s="130"/>
      <c r="L7" s="22"/>
    </row>
    <row r="8" s="2" customFormat="1" ht="12" customHeight="1">
      <c r="A8" s="40"/>
      <c r="B8" s="46"/>
      <c r="C8" s="40"/>
      <c r="D8" s="136" t="s">
        <v>114</v>
      </c>
      <c r="E8" s="40"/>
      <c r="F8" s="40"/>
      <c r="G8" s="40"/>
      <c r="H8" s="40"/>
      <c r="I8" s="138"/>
      <c r="J8" s="40"/>
      <c r="K8" s="40"/>
      <c r="L8" s="1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0" t="s">
        <v>1089</v>
      </c>
      <c r="F9" s="40"/>
      <c r="G9" s="40"/>
      <c r="H9" s="40"/>
      <c r="I9" s="138"/>
      <c r="J9" s="40"/>
      <c r="K9" s="40"/>
      <c r="L9" s="1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8"/>
      <c r="J10" s="40"/>
      <c r="K10" s="40"/>
      <c r="L10" s="1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6" t="s">
        <v>18</v>
      </c>
      <c r="E11" s="40"/>
      <c r="F11" s="141" t="s">
        <v>19</v>
      </c>
      <c r="G11" s="40"/>
      <c r="H11" s="40"/>
      <c r="I11" s="142" t="s">
        <v>20</v>
      </c>
      <c r="J11" s="141" t="s">
        <v>19</v>
      </c>
      <c r="K11" s="40"/>
      <c r="L11" s="1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6" t="s">
        <v>21</v>
      </c>
      <c r="E12" s="40"/>
      <c r="F12" s="141" t="s">
        <v>22</v>
      </c>
      <c r="G12" s="40"/>
      <c r="H12" s="40"/>
      <c r="I12" s="142" t="s">
        <v>23</v>
      </c>
      <c r="J12" s="143" t="str">
        <f>'Rekapitulace stavby'!AN8</f>
        <v>13. 5. 2019</v>
      </c>
      <c r="K12" s="40"/>
      <c r="L12" s="13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38"/>
      <c r="J13" s="40"/>
      <c r="K13" s="40"/>
      <c r="L13" s="13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6" t="s">
        <v>25</v>
      </c>
      <c r="E14" s="40"/>
      <c r="F14" s="40"/>
      <c r="G14" s="40"/>
      <c r="H14" s="40"/>
      <c r="I14" s="142" t="s">
        <v>26</v>
      </c>
      <c r="J14" s="141" t="str">
        <f>IF('Rekapitulace stavby'!AN10="","",'Rekapitulace stavby'!AN10)</f>
        <v/>
      </c>
      <c r="K14" s="40"/>
      <c r="L14" s="13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1" t="str">
        <f>IF('Rekapitulace stavby'!E11="","",'Rekapitulace stavby'!E11)</f>
        <v xml:space="preserve"> </v>
      </c>
      <c r="F15" s="40"/>
      <c r="G15" s="40"/>
      <c r="H15" s="40"/>
      <c r="I15" s="142" t="s">
        <v>27</v>
      </c>
      <c r="J15" s="141" t="str">
        <f>IF('Rekapitulace stavby'!AN11="","",'Rekapitulace stavby'!AN11)</f>
        <v/>
      </c>
      <c r="K15" s="40"/>
      <c r="L15" s="13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8"/>
      <c r="J16" s="40"/>
      <c r="K16" s="40"/>
      <c r="L16" s="13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6" t="s">
        <v>28</v>
      </c>
      <c r="E17" s="40"/>
      <c r="F17" s="40"/>
      <c r="G17" s="40"/>
      <c r="H17" s="40"/>
      <c r="I17" s="142" t="s">
        <v>26</v>
      </c>
      <c r="J17" s="35" t="str">
        <f>'Rekapitulace stavby'!AN13</f>
        <v>Vyplň údaj</v>
      </c>
      <c r="K17" s="40"/>
      <c r="L17" s="13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41"/>
      <c r="G18" s="141"/>
      <c r="H18" s="141"/>
      <c r="I18" s="142" t="s">
        <v>27</v>
      </c>
      <c r="J18" s="35" t="str">
        <f>'Rekapitulace stavby'!AN14</f>
        <v>Vyplň údaj</v>
      </c>
      <c r="K18" s="40"/>
      <c r="L18" s="13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8"/>
      <c r="J19" s="40"/>
      <c r="K19" s="40"/>
      <c r="L19" s="13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6" t="s">
        <v>30</v>
      </c>
      <c r="E20" s="40"/>
      <c r="F20" s="40"/>
      <c r="G20" s="40"/>
      <c r="H20" s="40"/>
      <c r="I20" s="142" t="s">
        <v>26</v>
      </c>
      <c r="J20" s="141" t="str">
        <f>IF('Rekapitulace stavby'!AN16="","",'Rekapitulace stavby'!AN16)</f>
        <v/>
      </c>
      <c r="K20" s="40"/>
      <c r="L20" s="13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1" t="str">
        <f>IF('Rekapitulace stavby'!E17="","",'Rekapitulace stavby'!E17)</f>
        <v xml:space="preserve"> </v>
      </c>
      <c r="F21" s="40"/>
      <c r="G21" s="40"/>
      <c r="H21" s="40"/>
      <c r="I21" s="142" t="s">
        <v>27</v>
      </c>
      <c r="J21" s="141" t="str">
        <f>IF('Rekapitulace stavby'!AN17="","",'Rekapitulace stavby'!AN17)</f>
        <v/>
      </c>
      <c r="K21" s="40"/>
      <c r="L21" s="13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8"/>
      <c r="J22" s="40"/>
      <c r="K22" s="40"/>
      <c r="L22" s="13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6" t="s">
        <v>32</v>
      </c>
      <c r="E23" s="40"/>
      <c r="F23" s="40"/>
      <c r="G23" s="40"/>
      <c r="H23" s="40"/>
      <c r="I23" s="142" t="s">
        <v>26</v>
      </c>
      <c r="J23" s="141" t="str">
        <f>IF('Rekapitulace stavby'!AN19="","",'Rekapitulace stavby'!AN19)</f>
        <v/>
      </c>
      <c r="K23" s="40"/>
      <c r="L23" s="13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1" t="str">
        <f>IF('Rekapitulace stavby'!E20="","",'Rekapitulace stavby'!E20)</f>
        <v xml:space="preserve"> </v>
      </c>
      <c r="F24" s="40"/>
      <c r="G24" s="40"/>
      <c r="H24" s="40"/>
      <c r="I24" s="142" t="s">
        <v>27</v>
      </c>
      <c r="J24" s="141" t="str">
        <f>IF('Rekapitulace stavby'!AN20="","",'Rekapitulace stavby'!AN20)</f>
        <v/>
      </c>
      <c r="K24" s="40"/>
      <c r="L24" s="1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8"/>
      <c r="J25" s="40"/>
      <c r="K25" s="40"/>
      <c r="L25" s="1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6" t="s">
        <v>33</v>
      </c>
      <c r="E26" s="40"/>
      <c r="F26" s="40"/>
      <c r="G26" s="40"/>
      <c r="H26" s="40"/>
      <c r="I26" s="138"/>
      <c r="J26" s="40"/>
      <c r="K26" s="40"/>
      <c r="L26" s="1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4"/>
      <c r="B27" s="145"/>
      <c r="C27" s="144"/>
      <c r="D27" s="144"/>
      <c r="E27" s="146" t="s">
        <v>19</v>
      </c>
      <c r="F27" s="146"/>
      <c r="G27" s="146"/>
      <c r="H27" s="146"/>
      <c r="I27" s="147"/>
      <c r="J27" s="144"/>
      <c r="K27" s="144"/>
      <c r="L27" s="148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8"/>
      <c r="J28" s="40"/>
      <c r="K28" s="40"/>
      <c r="L28" s="1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9"/>
      <c r="E29" s="149"/>
      <c r="F29" s="149"/>
      <c r="G29" s="149"/>
      <c r="H29" s="149"/>
      <c r="I29" s="150"/>
      <c r="J29" s="149"/>
      <c r="K29" s="149"/>
      <c r="L29" s="13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1" t="s">
        <v>35</v>
      </c>
      <c r="E30" s="40"/>
      <c r="F30" s="40"/>
      <c r="G30" s="40"/>
      <c r="H30" s="40"/>
      <c r="I30" s="138"/>
      <c r="J30" s="152">
        <f>ROUND(J86, 2)</f>
        <v>0</v>
      </c>
      <c r="K30" s="40"/>
      <c r="L30" s="13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9"/>
      <c r="E31" s="149"/>
      <c r="F31" s="149"/>
      <c r="G31" s="149"/>
      <c r="H31" s="149"/>
      <c r="I31" s="150"/>
      <c r="J31" s="149"/>
      <c r="K31" s="149"/>
      <c r="L31" s="13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3" t="s">
        <v>37</v>
      </c>
      <c r="G32" s="40"/>
      <c r="H32" s="40"/>
      <c r="I32" s="154" t="s">
        <v>36</v>
      </c>
      <c r="J32" s="153" t="s">
        <v>38</v>
      </c>
      <c r="K32" s="40"/>
      <c r="L32" s="13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5" t="s">
        <v>39</v>
      </c>
      <c r="E33" s="136" t="s">
        <v>40</v>
      </c>
      <c r="F33" s="156">
        <f>ROUND((SUM(BE86:BE175)),  2)</f>
        <v>0</v>
      </c>
      <c r="G33" s="40"/>
      <c r="H33" s="40"/>
      <c r="I33" s="157">
        <v>0.20999999999999999</v>
      </c>
      <c r="J33" s="156">
        <f>ROUND(((SUM(BE86:BE175))*I33),  2)</f>
        <v>0</v>
      </c>
      <c r="K33" s="40"/>
      <c r="L33" s="13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6" t="s">
        <v>41</v>
      </c>
      <c r="F34" s="156">
        <f>ROUND((SUM(BF86:BF175)),  2)</f>
        <v>0</v>
      </c>
      <c r="G34" s="40"/>
      <c r="H34" s="40"/>
      <c r="I34" s="157">
        <v>0.14999999999999999</v>
      </c>
      <c r="J34" s="156">
        <f>ROUND(((SUM(BF86:BF175))*I34),  2)</f>
        <v>0</v>
      </c>
      <c r="K34" s="40"/>
      <c r="L34" s="13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6" t="s">
        <v>42</v>
      </c>
      <c r="F35" s="156">
        <f>ROUND((SUM(BG86:BG175)),  2)</f>
        <v>0</v>
      </c>
      <c r="G35" s="40"/>
      <c r="H35" s="40"/>
      <c r="I35" s="157">
        <v>0.20999999999999999</v>
      </c>
      <c r="J35" s="156">
        <f>0</f>
        <v>0</v>
      </c>
      <c r="K35" s="40"/>
      <c r="L35" s="13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6" t="s">
        <v>43</v>
      </c>
      <c r="F36" s="156">
        <f>ROUND((SUM(BH86:BH175)),  2)</f>
        <v>0</v>
      </c>
      <c r="G36" s="40"/>
      <c r="H36" s="40"/>
      <c r="I36" s="157">
        <v>0.14999999999999999</v>
      </c>
      <c r="J36" s="156">
        <f>0</f>
        <v>0</v>
      </c>
      <c r="K36" s="40"/>
      <c r="L36" s="13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6" t="s">
        <v>44</v>
      </c>
      <c r="F37" s="156">
        <f>ROUND((SUM(BI86:BI175)),  2)</f>
        <v>0</v>
      </c>
      <c r="G37" s="40"/>
      <c r="H37" s="40"/>
      <c r="I37" s="157">
        <v>0</v>
      </c>
      <c r="J37" s="156">
        <f>0</f>
        <v>0</v>
      </c>
      <c r="K37" s="40"/>
      <c r="L37" s="13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8"/>
      <c r="J38" s="40"/>
      <c r="K38" s="40"/>
      <c r="L38" s="13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8"/>
      <c r="D39" s="159" t="s">
        <v>45</v>
      </c>
      <c r="E39" s="160"/>
      <c r="F39" s="160"/>
      <c r="G39" s="161" t="s">
        <v>46</v>
      </c>
      <c r="H39" s="162" t="s">
        <v>47</v>
      </c>
      <c r="I39" s="163"/>
      <c r="J39" s="164">
        <f>SUM(J30:J37)</f>
        <v>0</v>
      </c>
      <c r="K39" s="165"/>
      <c r="L39" s="13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13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1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116</v>
      </c>
      <c r="D45" s="42"/>
      <c r="E45" s="42"/>
      <c r="F45" s="42"/>
      <c r="G45" s="42"/>
      <c r="H45" s="42"/>
      <c r="I45" s="138"/>
      <c r="J45" s="42"/>
      <c r="K45" s="42"/>
      <c r="L45" s="13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8"/>
      <c r="J46" s="42"/>
      <c r="K46" s="42"/>
      <c r="L46" s="1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138"/>
      <c r="J47" s="42"/>
      <c r="K47" s="42"/>
      <c r="L47" s="13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2" t="str">
        <f>E7</f>
        <v>Most Zlíchov</v>
      </c>
      <c r="F48" s="34"/>
      <c r="G48" s="34"/>
      <c r="H48" s="34"/>
      <c r="I48" s="138"/>
      <c r="J48" s="42"/>
      <c r="K48" s="42"/>
      <c r="L48" s="13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114</v>
      </c>
      <c r="D49" s="42"/>
      <c r="E49" s="42"/>
      <c r="F49" s="42"/>
      <c r="G49" s="42"/>
      <c r="H49" s="42"/>
      <c r="I49" s="138"/>
      <c r="J49" s="42"/>
      <c r="K49" s="42"/>
      <c r="L49" s="13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404 - PŘELOŽKA KABELŮ TSK</v>
      </c>
      <c r="F50" s="42"/>
      <c r="G50" s="42"/>
      <c r="H50" s="42"/>
      <c r="I50" s="138"/>
      <c r="J50" s="42"/>
      <c r="K50" s="42"/>
      <c r="L50" s="13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8"/>
      <c r="J51" s="42"/>
      <c r="K51" s="42"/>
      <c r="L51" s="13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 xml:space="preserve"> </v>
      </c>
      <c r="G52" s="42"/>
      <c r="H52" s="42"/>
      <c r="I52" s="142" t="s">
        <v>23</v>
      </c>
      <c r="J52" s="74" t="str">
        <f>IF(J12="","",J12)</f>
        <v>13. 5. 2019</v>
      </c>
      <c r="K52" s="42"/>
      <c r="L52" s="13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8"/>
      <c r="J53" s="42"/>
      <c r="K53" s="42"/>
      <c r="L53" s="13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 xml:space="preserve"> </v>
      </c>
      <c r="G54" s="42"/>
      <c r="H54" s="42"/>
      <c r="I54" s="142" t="s">
        <v>30</v>
      </c>
      <c r="J54" s="38" t="str">
        <f>E21</f>
        <v xml:space="preserve"> </v>
      </c>
      <c r="K54" s="42"/>
      <c r="L54" s="13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28</v>
      </c>
      <c r="D55" s="42"/>
      <c r="E55" s="42"/>
      <c r="F55" s="29" t="str">
        <f>IF(E18="","",E18)</f>
        <v>Vyplň údaj</v>
      </c>
      <c r="G55" s="42"/>
      <c r="H55" s="42"/>
      <c r="I55" s="142" t="s">
        <v>32</v>
      </c>
      <c r="J55" s="38" t="str">
        <f>E24</f>
        <v xml:space="preserve"> </v>
      </c>
      <c r="K55" s="42"/>
      <c r="L55" s="13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8"/>
      <c r="J56" s="42"/>
      <c r="K56" s="42"/>
      <c r="L56" s="13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117</v>
      </c>
      <c r="D57" s="174"/>
      <c r="E57" s="174"/>
      <c r="F57" s="174"/>
      <c r="G57" s="174"/>
      <c r="H57" s="174"/>
      <c r="I57" s="175"/>
      <c r="J57" s="176" t="s">
        <v>118</v>
      </c>
      <c r="K57" s="174"/>
      <c r="L57" s="13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8"/>
      <c r="J58" s="42"/>
      <c r="K58" s="42"/>
      <c r="L58" s="13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67</v>
      </c>
      <c r="D59" s="42"/>
      <c r="E59" s="42"/>
      <c r="F59" s="42"/>
      <c r="G59" s="42"/>
      <c r="H59" s="42"/>
      <c r="I59" s="138"/>
      <c r="J59" s="104">
        <f>J86</f>
        <v>0</v>
      </c>
      <c r="K59" s="42"/>
      <c r="L59" s="13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119</v>
      </c>
    </row>
    <row r="60" s="9" customFormat="1" ht="24.96" customHeight="1">
      <c r="A60" s="9"/>
      <c r="B60" s="178"/>
      <c r="C60" s="179"/>
      <c r="D60" s="180" t="s">
        <v>184</v>
      </c>
      <c r="E60" s="181"/>
      <c r="F60" s="181"/>
      <c r="G60" s="181"/>
      <c r="H60" s="181"/>
      <c r="I60" s="182"/>
      <c r="J60" s="183">
        <f>J87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185</v>
      </c>
      <c r="E61" s="188"/>
      <c r="F61" s="188"/>
      <c r="G61" s="188"/>
      <c r="H61" s="188"/>
      <c r="I61" s="189"/>
      <c r="J61" s="190">
        <f>J88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5"/>
      <c r="C62" s="186"/>
      <c r="D62" s="187" t="s">
        <v>187</v>
      </c>
      <c r="E62" s="188"/>
      <c r="F62" s="188"/>
      <c r="G62" s="188"/>
      <c r="H62" s="188"/>
      <c r="I62" s="189"/>
      <c r="J62" s="190">
        <f>J99</f>
        <v>0</v>
      </c>
      <c r="K62" s="186"/>
      <c r="L62" s="19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9" customFormat="1" ht="24.96" customHeight="1">
      <c r="A63" s="9"/>
      <c r="B63" s="178"/>
      <c r="C63" s="179"/>
      <c r="D63" s="180" t="s">
        <v>424</v>
      </c>
      <c r="E63" s="181"/>
      <c r="F63" s="181"/>
      <c r="G63" s="181"/>
      <c r="H63" s="181"/>
      <c r="I63" s="182"/>
      <c r="J63" s="183">
        <f>J109</f>
        <v>0</v>
      </c>
      <c r="K63" s="179"/>
      <c r="L63" s="184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10" customFormat="1" ht="19.92" customHeight="1">
      <c r="A64" s="10"/>
      <c r="B64" s="185"/>
      <c r="C64" s="186"/>
      <c r="D64" s="187" t="s">
        <v>980</v>
      </c>
      <c r="E64" s="188"/>
      <c r="F64" s="188"/>
      <c r="G64" s="188"/>
      <c r="H64" s="188"/>
      <c r="I64" s="189"/>
      <c r="J64" s="190">
        <f>J110</f>
        <v>0</v>
      </c>
      <c r="K64" s="186"/>
      <c r="L64" s="1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86"/>
      <c r="D65" s="187" t="s">
        <v>981</v>
      </c>
      <c r="E65" s="188"/>
      <c r="F65" s="188"/>
      <c r="G65" s="188"/>
      <c r="H65" s="188"/>
      <c r="I65" s="189"/>
      <c r="J65" s="190">
        <f>J120</f>
        <v>0</v>
      </c>
      <c r="K65" s="186"/>
      <c r="L65" s="19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86"/>
      <c r="D66" s="187" t="s">
        <v>425</v>
      </c>
      <c r="E66" s="188"/>
      <c r="F66" s="188"/>
      <c r="G66" s="188"/>
      <c r="H66" s="188"/>
      <c r="I66" s="189"/>
      <c r="J66" s="190">
        <f>J139</f>
        <v>0</v>
      </c>
      <c r="K66" s="186"/>
      <c r="L66" s="19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40"/>
      <c r="B67" s="41"/>
      <c r="C67" s="42"/>
      <c r="D67" s="42"/>
      <c r="E67" s="42"/>
      <c r="F67" s="42"/>
      <c r="G67" s="42"/>
      <c r="H67" s="42"/>
      <c r="I67" s="138"/>
      <c r="J67" s="42"/>
      <c r="K67" s="42"/>
      <c r="L67" s="139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6.96" customHeight="1">
      <c r="A68" s="40"/>
      <c r="B68" s="61"/>
      <c r="C68" s="62"/>
      <c r="D68" s="62"/>
      <c r="E68" s="62"/>
      <c r="F68" s="62"/>
      <c r="G68" s="62"/>
      <c r="H68" s="62"/>
      <c r="I68" s="168"/>
      <c r="J68" s="62"/>
      <c r="K68" s="62"/>
      <c r="L68" s="139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72" s="2" customFormat="1" ht="6.96" customHeight="1">
      <c r="A72" s="40"/>
      <c r="B72" s="63"/>
      <c r="C72" s="64"/>
      <c r="D72" s="64"/>
      <c r="E72" s="64"/>
      <c r="F72" s="64"/>
      <c r="G72" s="64"/>
      <c r="H72" s="64"/>
      <c r="I72" s="171"/>
      <c r="J72" s="64"/>
      <c r="K72" s="64"/>
      <c r="L72" s="13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24.96" customHeight="1">
      <c r="A73" s="40"/>
      <c r="B73" s="41"/>
      <c r="C73" s="25" t="s">
        <v>125</v>
      </c>
      <c r="D73" s="42"/>
      <c r="E73" s="42"/>
      <c r="F73" s="42"/>
      <c r="G73" s="42"/>
      <c r="H73" s="42"/>
      <c r="I73" s="138"/>
      <c r="J73" s="42"/>
      <c r="K73" s="42"/>
      <c r="L73" s="13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138"/>
      <c r="J74" s="42"/>
      <c r="K74" s="42"/>
      <c r="L74" s="13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16</v>
      </c>
      <c r="D75" s="42"/>
      <c r="E75" s="42"/>
      <c r="F75" s="42"/>
      <c r="G75" s="42"/>
      <c r="H75" s="42"/>
      <c r="I75" s="138"/>
      <c r="J75" s="42"/>
      <c r="K75" s="42"/>
      <c r="L75" s="13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6.5" customHeight="1">
      <c r="A76" s="40"/>
      <c r="B76" s="41"/>
      <c r="C76" s="42"/>
      <c r="D76" s="42"/>
      <c r="E76" s="172" t="str">
        <f>E7</f>
        <v>Most Zlíchov</v>
      </c>
      <c r="F76" s="34"/>
      <c r="G76" s="34"/>
      <c r="H76" s="34"/>
      <c r="I76" s="138"/>
      <c r="J76" s="42"/>
      <c r="K76" s="42"/>
      <c r="L76" s="13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114</v>
      </c>
      <c r="D77" s="42"/>
      <c r="E77" s="42"/>
      <c r="F77" s="42"/>
      <c r="G77" s="42"/>
      <c r="H77" s="42"/>
      <c r="I77" s="138"/>
      <c r="J77" s="42"/>
      <c r="K77" s="42"/>
      <c r="L77" s="13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6.5" customHeight="1">
      <c r="A78" s="40"/>
      <c r="B78" s="41"/>
      <c r="C78" s="42"/>
      <c r="D78" s="42"/>
      <c r="E78" s="71" t="str">
        <f>E9</f>
        <v>SO 404 - PŘELOŽKA KABELŮ TSK</v>
      </c>
      <c r="F78" s="42"/>
      <c r="G78" s="42"/>
      <c r="H78" s="42"/>
      <c r="I78" s="138"/>
      <c r="J78" s="42"/>
      <c r="K78" s="42"/>
      <c r="L78" s="13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138"/>
      <c r="J79" s="42"/>
      <c r="K79" s="42"/>
      <c r="L79" s="13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21</v>
      </c>
      <c r="D80" s="42"/>
      <c r="E80" s="42"/>
      <c r="F80" s="29" t="str">
        <f>F12</f>
        <v xml:space="preserve"> </v>
      </c>
      <c r="G80" s="42"/>
      <c r="H80" s="42"/>
      <c r="I80" s="142" t="s">
        <v>23</v>
      </c>
      <c r="J80" s="74" t="str">
        <f>IF(J12="","",J12)</f>
        <v>13. 5. 2019</v>
      </c>
      <c r="K80" s="42"/>
      <c r="L80" s="13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138"/>
      <c r="J81" s="42"/>
      <c r="K81" s="42"/>
      <c r="L81" s="13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25</v>
      </c>
      <c r="D82" s="42"/>
      <c r="E82" s="42"/>
      <c r="F82" s="29" t="str">
        <f>E15</f>
        <v xml:space="preserve"> </v>
      </c>
      <c r="G82" s="42"/>
      <c r="H82" s="42"/>
      <c r="I82" s="142" t="s">
        <v>30</v>
      </c>
      <c r="J82" s="38" t="str">
        <f>E21</f>
        <v xml:space="preserve"> </v>
      </c>
      <c r="K82" s="42"/>
      <c r="L82" s="13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15" customHeight="1">
      <c r="A83" s="40"/>
      <c r="B83" s="41"/>
      <c r="C83" s="34" t="s">
        <v>28</v>
      </c>
      <c r="D83" s="42"/>
      <c r="E83" s="42"/>
      <c r="F83" s="29" t="str">
        <f>IF(E18="","",E18)</f>
        <v>Vyplň údaj</v>
      </c>
      <c r="G83" s="42"/>
      <c r="H83" s="42"/>
      <c r="I83" s="142" t="s">
        <v>32</v>
      </c>
      <c r="J83" s="38" t="str">
        <f>E24</f>
        <v xml:space="preserve"> </v>
      </c>
      <c r="K83" s="42"/>
      <c r="L83" s="13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0.32" customHeight="1">
      <c r="A84" s="40"/>
      <c r="B84" s="41"/>
      <c r="C84" s="42"/>
      <c r="D84" s="42"/>
      <c r="E84" s="42"/>
      <c r="F84" s="42"/>
      <c r="G84" s="42"/>
      <c r="H84" s="42"/>
      <c r="I84" s="138"/>
      <c r="J84" s="42"/>
      <c r="K84" s="42"/>
      <c r="L84" s="13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11" customFormat="1" ht="29.28" customHeight="1">
      <c r="A85" s="192"/>
      <c r="B85" s="193"/>
      <c r="C85" s="194" t="s">
        <v>126</v>
      </c>
      <c r="D85" s="195" t="s">
        <v>54</v>
      </c>
      <c r="E85" s="195" t="s">
        <v>50</v>
      </c>
      <c r="F85" s="195" t="s">
        <v>51</v>
      </c>
      <c r="G85" s="195" t="s">
        <v>127</v>
      </c>
      <c r="H85" s="195" t="s">
        <v>128</v>
      </c>
      <c r="I85" s="196" t="s">
        <v>129</v>
      </c>
      <c r="J85" s="195" t="s">
        <v>118</v>
      </c>
      <c r="K85" s="197" t="s">
        <v>130</v>
      </c>
      <c r="L85" s="198"/>
      <c r="M85" s="94" t="s">
        <v>19</v>
      </c>
      <c r="N85" s="95" t="s">
        <v>39</v>
      </c>
      <c r="O85" s="95" t="s">
        <v>131</v>
      </c>
      <c r="P85" s="95" t="s">
        <v>132</v>
      </c>
      <c r="Q85" s="95" t="s">
        <v>133</v>
      </c>
      <c r="R85" s="95" t="s">
        <v>134</v>
      </c>
      <c r="S85" s="95" t="s">
        <v>135</v>
      </c>
      <c r="T85" s="96" t="s">
        <v>136</v>
      </c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</row>
    <row r="86" s="2" customFormat="1" ht="22.8" customHeight="1">
      <c r="A86" s="40"/>
      <c r="B86" s="41"/>
      <c r="C86" s="101" t="s">
        <v>137</v>
      </c>
      <c r="D86" s="42"/>
      <c r="E86" s="42"/>
      <c r="F86" s="42"/>
      <c r="G86" s="42"/>
      <c r="H86" s="42"/>
      <c r="I86" s="138"/>
      <c r="J86" s="199">
        <f>BK86</f>
        <v>0</v>
      </c>
      <c r="K86" s="42"/>
      <c r="L86" s="46"/>
      <c r="M86" s="97"/>
      <c r="N86" s="200"/>
      <c r="O86" s="98"/>
      <c r="P86" s="201">
        <f>P87+P109</f>
        <v>0</v>
      </c>
      <c r="Q86" s="98"/>
      <c r="R86" s="201">
        <f>R87+R109</f>
        <v>92.46103368</v>
      </c>
      <c r="S86" s="98"/>
      <c r="T86" s="202">
        <f>T87+T109</f>
        <v>0</v>
      </c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T86" s="19" t="s">
        <v>68</v>
      </c>
      <c r="AU86" s="19" t="s">
        <v>119</v>
      </c>
      <c r="BK86" s="203">
        <f>BK87+BK109</f>
        <v>0</v>
      </c>
    </row>
    <row r="87" s="12" customFormat="1" ht="25.92" customHeight="1">
      <c r="A87" s="12"/>
      <c r="B87" s="204"/>
      <c r="C87" s="205"/>
      <c r="D87" s="206" t="s">
        <v>68</v>
      </c>
      <c r="E87" s="207" t="s">
        <v>191</v>
      </c>
      <c r="F87" s="207" t="s">
        <v>192</v>
      </c>
      <c r="G87" s="205"/>
      <c r="H87" s="205"/>
      <c r="I87" s="208"/>
      <c r="J87" s="209">
        <f>BK87</f>
        <v>0</v>
      </c>
      <c r="K87" s="205"/>
      <c r="L87" s="210"/>
      <c r="M87" s="211"/>
      <c r="N87" s="212"/>
      <c r="O87" s="212"/>
      <c r="P87" s="213">
        <f>P88+P99</f>
        <v>0</v>
      </c>
      <c r="Q87" s="212"/>
      <c r="R87" s="213">
        <f>R88+R99</f>
        <v>0</v>
      </c>
      <c r="S87" s="212"/>
      <c r="T87" s="214">
        <f>T88+T99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15" t="s">
        <v>77</v>
      </c>
      <c r="AT87" s="216" t="s">
        <v>68</v>
      </c>
      <c r="AU87" s="216" t="s">
        <v>69</v>
      </c>
      <c r="AY87" s="215" t="s">
        <v>141</v>
      </c>
      <c r="BK87" s="217">
        <f>BK88+BK99</f>
        <v>0</v>
      </c>
    </row>
    <row r="88" s="12" customFormat="1" ht="22.8" customHeight="1">
      <c r="A88" s="12"/>
      <c r="B88" s="204"/>
      <c r="C88" s="205"/>
      <c r="D88" s="206" t="s">
        <v>68</v>
      </c>
      <c r="E88" s="218" t="s">
        <v>77</v>
      </c>
      <c r="F88" s="218" t="s">
        <v>193</v>
      </c>
      <c r="G88" s="205"/>
      <c r="H88" s="205"/>
      <c r="I88" s="208"/>
      <c r="J88" s="219">
        <f>BK88</f>
        <v>0</v>
      </c>
      <c r="K88" s="205"/>
      <c r="L88" s="210"/>
      <c r="M88" s="211"/>
      <c r="N88" s="212"/>
      <c r="O88" s="212"/>
      <c r="P88" s="213">
        <f>SUM(P89:P98)</f>
        <v>0</v>
      </c>
      <c r="Q88" s="212"/>
      <c r="R88" s="213">
        <f>SUM(R89:R98)</f>
        <v>0</v>
      </c>
      <c r="S88" s="212"/>
      <c r="T88" s="214">
        <f>SUM(T89:T98)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15" t="s">
        <v>77</v>
      </c>
      <c r="AT88" s="216" t="s">
        <v>68</v>
      </c>
      <c r="AU88" s="216" t="s">
        <v>77</v>
      </c>
      <c r="AY88" s="215" t="s">
        <v>141</v>
      </c>
      <c r="BK88" s="217">
        <f>SUM(BK89:BK98)</f>
        <v>0</v>
      </c>
    </row>
    <row r="89" s="2" customFormat="1" ht="24" customHeight="1">
      <c r="A89" s="40"/>
      <c r="B89" s="41"/>
      <c r="C89" s="220" t="s">
        <v>77</v>
      </c>
      <c r="D89" s="220" t="s">
        <v>144</v>
      </c>
      <c r="E89" s="221" t="s">
        <v>236</v>
      </c>
      <c r="F89" s="222" t="s">
        <v>237</v>
      </c>
      <c r="G89" s="223" t="s">
        <v>222</v>
      </c>
      <c r="H89" s="224">
        <v>10.776999999999999</v>
      </c>
      <c r="I89" s="225"/>
      <c r="J89" s="226">
        <f>ROUND(I89*H89,2)</f>
        <v>0</v>
      </c>
      <c r="K89" s="222" t="s">
        <v>197</v>
      </c>
      <c r="L89" s="46"/>
      <c r="M89" s="227" t="s">
        <v>19</v>
      </c>
      <c r="N89" s="228" t="s">
        <v>40</v>
      </c>
      <c r="O89" s="86"/>
      <c r="P89" s="229">
        <f>O89*H89</f>
        <v>0</v>
      </c>
      <c r="Q89" s="229">
        <v>0</v>
      </c>
      <c r="R89" s="229">
        <f>Q89*H89</f>
        <v>0</v>
      </c>
      <c r="S89" s="229">
        <v>0</v>
      </c>
      <c r="T89" s="230">
        <f>S89*H89</f>
        <v>0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R89" s="231" t="s">
        <v>161</v>
      </c>
      <c r="AT89" s="231" t="s">
        <v>144</v>
      </c>
      <c r="AU89" s="231" t="s">
        <v>79</v>
      </c>
      <c r="AY89" s="19" t="s">
        <v>141</v>
      </c>
      <c r="BE89" s="232">
        <f>IF(N89="základní",J89,0)</f>
        <v>0</v>
      </c>
      <c r="BF89" s="232">
        <f>IF(N89="snížená",J89,0)</f>
        <v>0</v>
      </c>
      <c r="BG89" s="232">
        <f>IF(N89="zákl. přenesená",J89,0)</f>
        <v>0</v>
      </c>
      <c r="BH89" s="232">
        <f>IF(N89="sníž. přenesená",J89,0)</f>
        <v>0</v>
      </c>
      <c r="BI89" s="232">
        <f>IF(N89="nulová",J89,0)</f>
        <v>0</v>
      </c>
      <c r="BJ89" s="19" t="s">
        <v>77</v>
      </c>
      <c r="BK89" s="232">
        <f>ROUND(I89*H89,2)</f>
        <v>0</v>
      </c>
      <c r="BL89" s="19" t="s">
        <v>161</v>
      </c>
      <c r="BM89" s="231" t="s">
        <v>1090</v>
      </c>
    </row>
    <row r="90" s="13" customFormat="1">
      <c r="A90" s="13"/>
      <c r="B90" s="233"/>
      <c r="C90" s="234"/>
      <c r="D90" s="235" t="s">
        <v>170</v>
      </c>
      <c r="E90" s="236" t="s">
        <v>19</v>
      </c>
      <c r="F90" s="237" t="s">
        <v>1091</v>
      </c>
      <c r="G90" s="234"/>
      <c r="H90" s="238">
        <v>10.776999999999999</v>
      </c>
      <c r="I90" s="239"/>
      <c r="J90" s="234"/>
      <c r="K90" s="234"/>
      <c r="L90" s="240"/>
      <c r="M90" s="241"/>
      <c r="N90" s="242"/>
      <c r="O90" s="242"/>
      <c r="P90" s="242"/>
      <c r="Q90" s="242"/>
      <c r="R90" s="242"/>
      <c r="S90" s="242"/>
      <c r="T90" s="24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44" t="s">
        <v>170</v>
      </c>
      <c r="AU90" s="244" t="s">
        <v>79</v>
      </c>
      <c r="AV90" s="13" t="s">
        <v>79</v>
      </c>
      <c r="AW90" s="13" t="s">
        <v>31</v>
      </c>
      <c r="AX90" s="13" t="s">
        <v>77</v>
      </c>
      <c r="AY90" s="244" t="s">
        <v>141</v>
      </c>
    </row>
    <row r="91" s="2" customFormat="1" ht="36" customHeight="1">
      <c r="A91" s="40"/>
      <c r="B91" s="41"/>
      <c r="C91" s="220" t="s">
        <v>79</v>
      </c>
      <c r="D91" s="220" t="s">
        <v>144</v>
      </c>
      <c r="E91" s="221" t="s">
        <v>241</v>
      </c>
      <c r="F91" s="222" t="s">
        <v>242</v>
      </c>
      <c r="G91" s="223" t="s">
        <v>222</v>
      </c>
      <c r="H91" s="224">
        <v>53.884999999999998</v>
      </c>
      <c r="I91" s="225"/>
      <c r="J91" s="226">
        <f>ROUND(I91*H91,2)</f>
        <v>0</v>
      </c>
      <c r="K91" s="222" t="s">
        <v>197</v>
      </c>
      <c r="L91" s="46"/>
      <c r="M91" s="227" t="s">
        <v>19</v>
      </c>
      <c r="N91" s="228" t="s">
        <v>40</v>
      </c>
      <c r="O91" s="86"/>
      <c r="P91" s="229">
        <f>O91*H91</f>
        <v>0</v>
      </c>
      <c r="Q91" s="229">
        <v>0</v>
      </c>
      <c r="R91" s="229">
        <f>Q91*H91</f>
        <v>0</v>
      </c>
      <c r="S91" s="229">
        <v>0</v>
      </c>
      <c r="T91" s="230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31" t="s">
        <v>161</v>
      </c>
      <c r="AT91" s="231" t="s">
        <v>144</v>
      </c>
      <c r="AU91" s="231" t="s">
        <v>79</v>
      </c>
      <c r="AY91" s="19" t="s">
        <v>141</v>
      </c>
      <c r="BE91" s="232">
        <f>IF(N91="základní",J91,0)</f>
        <v>0</v>
      </c>
      <c r="BF91" s="232">
        <f>IF(N91="snížená",J91,0)</f>
        <v>0</v>
      </c>
      <c r="BG91" s="232">
        <f>IF(N91="zákl. přenesená",J91,0)</f>
        <v>0</v>
      </c>
      <c r="BH91" s="232">
        <f>IF(N91="sníž. přenesená",J91,0)</f>
        <v>0</v>
      </c>
      <c r="BI91" s="232">
        <f>IF(N91="nulová",J91,0)</f>
        <v>0</v>
      </c>
      <c r="BJ91" s="19" t="s">
        <v>77</v>
      </c>
      <c r="BK91" s="232">
        <f>ROUND(I91*H91,2)</f>
        <v>0</v>
      </c>
      <c r="BL91" s="19" t="s">
        <v>161</v>
      </c>
      <c r="BM91" s="231" t="s">
        <v>1092</v>
      </c>
    </row>
    <row r="92" s="13" customFormat="1">
      <c r="A92" s="13"/>
      <c r="B92" s="233"/>
      <c r="C92" s="234"/>
      <c r="D92" s="235" t="s">
        <v>170</v>
      </c>
      <c r="E92" s="236" t="s">
        <v>19</v>
      </c>
      <c r="F92" s="237" t="s">
        <v>1093</v>
      </c>
      <c r="G92" s="234"/>
      <c r="H92" s="238">
        <v>10.776999999999999</v>
      </c>
      <c r="I92" s="239"/>
      <c r="J92" s="234"/>
      <c r="K92" s="234"/>
      <c r="L92" s="240"/>
      <c r="M92" s="241"/>
      <c r="N92" s="242"/>
      <c r="O92" s="242"/>
      <c r="P92" s="242"/>
      <c r="Q92" s="242"/>
      <c r="R92" s="242"/>
      <c r="S92" s="242"/>
      <c r="T92" s="24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44" t="s">
        <v>170</v>
      </c>
      <c r="AU92" s="244" t="s">
        <v>79</v>
      </c>
      <c r="AV92" s="13" t="s">
        <v>79</v>
      </c>
      <c r="AW92" s="13" t="s">
        <v>31</v>
      </c>
      <c r="AX92" s="13" t="s">
        <v>77</v>
      </c>
      <c r="AY92" s="244" t="s">
        <v>141</v>
      </c>
    </row>
    <row r="93" s="13" customFormat="1">
      <c r="A93" s="13"/>
      <c r="B93" s="233"/>
      <c r="C93" s="234"/>
      <c r="D93" s="235" t="s">
        <v>170</v>
      </c>
      <c r="E93" s="234"/>
      <c r="F93" s="237" t="s">
        <v>1094</v>
      </c>
      <c r="G93" s="234"/>
      <c r="H93" s="238">
        <v>53.884999999999998</v>
      </c>
      <c r="I93" s="239"/>
      <c r="J93" s="234"/>
      <c r="K93" s="234"/>
      <c r="L93" s="240"/>
      <c r="M93" s="241"/>
      <c r="N93" s="242"/>
      <c r="O93" s="242"/>
      <c r="P93" s="242"/>
      <c r="Q93" s="242"/>
      <c r="R93" s="242"/>
      <c r="S93" s="242"/>
      <c r="T93" s="24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44" t="s">
        <v>170</v>
      </c>
      <c r="AU93" s="244" t="s">
        <v>79</v>
      </c>
      <c r="AV93" s="13" t="s">
        <v>79</v>
      </c>
      <c r="AW93" s="13" t="s">
        <v>4</v>
      </c>
      <c r="AX93" s="13" t="s">
        <v>77</v>
      </c>
      <c r="AY93" s="244" t="s">
        <v>141</v>
      </c>
    </row>
    <row r="94" s="2" customFormat="1" ht="16.5" customHeight="1">
      <c r="A94" s="40"/>
      <c r="B94" s="41"/>
      <c r="C94" s="220" t="s">
        <v>155</v>
      </c>
      <c r="D94" s="220" t="s">
        <v>144</v>
      </c>
      <c r="E94" s="221" t="s">
        <v>246</v>
      </c>
      <c r="F94" s="222" t="s">
        <v>247</v>
      </c>
      <c r="G94" s="223" t="s">
        <v>222</v>
      </c>
      <c r="H94" s="224">
        <v>10.776999999999999</v>
      </c>
      <c r="I94" s="225"/>
      <c r="J94" s="226">
        <f>ROUND(I94*H94,2)</f>
        <v>0</v>
      </c>
      <c r="K94" s="222" t="s">
        <v>197</v>
      </c>
      <c r="L94" s="46"/>
      <c r="M94" s="227" t="s">
        <v>19</v>
      </c>
      <c r="N94" s="228" t="s">
        <v>40</v>
      </c>
      <c r="O94" s="86"/>
      <c r="P94" s="229">
        <f>O94*H94</f>
        <v>0</v>
      </c>
      <c r="Q94" s="229">
        <v>0</v>
      </c>
      <c r="R94" s="229">
        <f>Q94*H94</f>
        <v>0</v>
      </c>
      <c r="S94" s="229">
        <v>0</v>
      </c>
      <c r="T94" s="230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31" t="s">
        <v>161</v>
      </c>
      <c r="AT94" s="231" t="s">
        <v>144</v>
      </c>
      <c r="AU94" s="231" t="s">
        <v>79</v>
      </c>
      <c r="AY94" s="19" t="s">
        <v>141</v>
      </c>
      <c r="BE94" s="232">
        <f>IF(N94="základní",J94,0)</f>
        <v>0</v>
      </c>
      <c r="BF94" s="232">
        <f>IF(N94="snížená",J94,0)</f>
        <v>0</v>
      </c>
      <c r="BG94" s="232">
        <f>IF(N94="zákl. přenesená",J94,0)</f>
        <v>0</v>
      </c>
      <c r="BH94" s="232">
        <f>IF(N94="sníž. přenesená",J94,0)</f>
        <v>0</v>
      </c>
      <c r="BI94" s="232">
        <f>IF(N94="nulová",J94,0)</f>
        <v>0</v>
      </c>
      <c r="BJ94" s="19" t="s">
        <v>77</v>
      </c>
      <c r="BK94" s="232">
        <f>ROUND(I94*H94,2)</f>
        <v>0</v>
      </c>
      <c r="BL94" s="19" t="s">
        <v>161</v>
      </c>
      <c r="BM94" s="231" t="s">
        <v>1095</v>
      </c>
    </row>
    <row r="95" s="13" customFormat="1">
      <c r="A95" s="13"/>
      <c r="B95" s="233"/>
      <c r="C95" s="234"/>
      <c r="D95" s="235" t="s">
        <v>170</v>
      </c>
      <c r="E95" s="236" t="s">
        <v>19</v>
      </c>
      <c r="F95" s="237" t="s">
        <v>1093</v>
      </c>
      <c r="G95" s="234"/>
      <c r="H95" s="238">
        <v>10.776999999999999</v>
      </c>
      <c r="I95" s="239"/>
      <c r="J95" s="234"/>
      <c r="K95" s="234"/>
      <c r="L95" s="240"/>
      <c r="M95" s="241"/>
      <c r="N95" s="242"/>
      <c r="O95" s="242"/>
      <c r="P95" s="242"/>
      <c r="Q95" s="242"/>
      <c r="R95" s="242"/>
      <c r="S95" s="242"/>
      <c r="T95" s="24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44" t="s">
        <v>170</v>
      </c>
      <c r="AU95" s="244" t="s">
        <v>79</v>
      </c>
      <c r="AV95" s="13" t="s">
        <v>79</v>
      </c>
      <c r="AW95" s="13" t="s">
        <v>31</v>
      </c>
      <c r="AX95" s="13" t="s">
        <v>77</v>
      </c>
      <c r="AY95" s="244" t="s">
        <v>141</v>
      </c>
    </row>
    <row r="96" s="2" customFormat="1" ht="24" customHeight="1">
      <c r="A96" s="40"/>
      <c r="B96" s="41"/>
      <c r="C96" s="220" t="s">
        <v>161</v>
      </c>
      <c r="D96" s="220" t="s">
        <v>144</v>
      </c>
      <c r="E96" s="221" t="s">
        <v>250</v>
      </c>
      <c r="F96" s="222" t="s">
        <v>251</v>
      </c>
      <c r="G96" s="223" t="s">
        <v>252</v>
      </c>
      <c r="H96" s="224">
        <v>19.399000000000001</v>
      </c>
      <c r="I96" s="225"/>
      <c r="J96" s="226">
        <f>ROUND(I96*H96,2)</f>
        <v>0</v>
      </c>
      <c r="K96" s="222" t="s">
        <v>197</v>
      </c>
      <c r="L96" s="46"/>
      <c r="M96" s="227" t="s">
        <v>19</v>
      </c>
      <c r="N96" s="228" t="s">
        <v>40</v>
      </c>
      <c r="O96" s="86"/>
      <c r="P96" s="229">
        <f>O96*H96</f>
        <v>0</v>
      </c>
      <c r="Q96" s="229">
        <v>0</v>
      </c>
      <c r="R96" s="229">
        <f>Q96*H96</f>
        <v>0</v>
      </c>
      <c r="S96" s="229">
        <v>0</v>
      </c>
      <c r="T96" s="230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31" t="s">
        <v>161</v>
      </c>
      <c r="AT96" s="231" t="s">
        <v>144</v>
      </c>
      <c r="AU96" s="231" t="s">
        <v>79</v>
      </c>
      <c r="AY96" s="19" t="s">
        <v>141</v>
      </c>
      <c r="BE96" s="232">
        <f>IF(N96="základní",J96,0)</f>
        <v>0</v>
      </c>
      <c r="BF96" s="232">
        <f>IF(N96="snížená",J96,0)</f>
        <v>0</v>
      </c>
      <c r="BG96" s="232">
        <f>IF(N96="zákl. přenesená",J96,0)</f>
        <v>0</v>
      </c>
      <c r="BH96" s="232">
        <f>IF(N96="sníž. přenesená",J96,0)</f>
        <v>0</v>
      </c>
      <c r="BI96" s="232">
        <f>IF(N96="nulová",J96,0)</f>
        <v>0</v>
      </c>
      <c r="BJ96" s="19" t="s">
        <v>77</v>
      </c>
      <c r="BK96" s="232">
        <f>ROUND(I96*H96,2)</f>
        <v>0</v>
      </c>
      <c r="BL96" s="19" t="s">
        <v>161</v>
      </c>
      <c r="BM96" s="231" t="s">
        <v>1096</v>
      </c>
    </row>
    <row r="97" s="13" customFormat="1">
      <c r="A97" s="13"/>
      <c r="B97" s="233"/>
      <c r="C97" s="234"/>
      <c r="D97" s="235" t="s">
        <v>170</v>
      </c>
      <c r="E97" s="236" t="s">
        <v>19</v>
      </c>
      <c r="F97" s="237" t="s">
        <v>1093</v>
      </c>
      <c r="G97" s="234"/>
      <c r="H97" s="238">
        <v>10.776999999999999</v>
      </c>
      <c r="I97" s="239"/>
      <c r="J97" s="234"/>
      <c r="K97" s="234"/>
      <c r="L97" s="240"/>
      <c r="M97" s="241"/>
      <c r="N97" s="242"/>
      <c r="O97" s="242"/>
      <c r="P97" s="242"/>
      <c r="Q97" s="242"/>
      <c r="R97" s="242"/>
      <c r="S97" s="242"/>
      <c r="T97" s="24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44" t="s">
        <v>170</v>
      </c>
      <c r="AU97" s="244" t="s">
        <v>79</v>
      </c>
      <c r="AV97" s="13" t="s">
        <v>79</v>
      </c>
      <c r="AW97" s="13" t="s">
        <v>31</v>
      </c>
      <c r="AX97" s="13" t="s">
        <v>77</v>
      </c>
      <c r="AY97" s="244" t="s">
        <v>141</v>
      </c>
    </row>
    <row r="98" s="13" customFormat="1">
      <c r="A98" s="13"/>
      <c r="B98" s="233"/>
      <c r="C98" s="234"/>
      <c r="D98" s="235" t="s">
        <v>170</v>
      </c>
      <c r="E98" s="234"/>
      <c r="F98" s="237" t="s">
        <v>1097</v>
      </c>
      <c r="G98" s="234"/>
      <c r="H98" s="238">
        <v>19.399000000000001</v>
      </c>
      <c r="I98" s="239"/>
      <c r="J98" s="234"/>
      <c r="K98" s="234"/>
      <c r="L98" s="240"/>
      <c r="M98" s="241"/>
      <c r="N98" s="242"/>
      <c r="O98" s="242"/>
      <c r="P98" s="242"/>
      <c r="Q98" s="242"/>
      <c r="R98" s="242"/>
      <c r="S98" s="242"/>
      <c r="T98" s="24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4" t="s">
        <v>170</v>
      </c>
      <c r="AU98" s="244" t="s">
        <v>79</v>
      </c>
      <c r="AV98" s="13" t="s">
        <v>79</v>
      </c>
      <c r="AW98" s="13" t="s">
        <v>4</v>
      </c>
      <c r="AX98" s="13" t="s">
        <v>77</v>
      </c>
      <c r="AY98" s="244" t="s">
        <v>141</v>
      </c>
    </row>
    <row r="99" s="12" customFormat="1" ht="22.8" customHeight="1">
      <c r="A99" s="12"/>
      <c r="B99" s="204"/>
      <c r="C99" s="205"/>
      <c r="D99" s="206" t="s">
        <v>68</v>
      </c>
      <c r="E99" s="218" t="s">
        <v>308</v>
      </c>
      <c r="F99" s="218" t="s">
        <v>309</v>
      </c>
      <c r="G99" s="205"/>
      <c r="H99" s="205"/>
      <c r="I99" s="208"/>
      <c r="J99" s="219">
        <f>BK99</f>
        <v>0</v>
      </c>
      <c r="K99" s="205"/>
      <c r="L99" s="210"/>
      <c r="M99" s="211"/>
      <c r="N99" s="212"/>
      <c r="O99" s="212"/>
      <c r="P99" s="213">
        <f>SUM(P100:P108)</f>
        <v>0</v>
      </c>
      <c r="Q99" s="212"/>
      <c r="R99" s="213">
        <f>SUM(R100:R108)</f>
        <v>0</v>
      </c>
      <c r="S99" s="212"/>
      <c r="T99" s="214">
        <f>SUM(T100:T108)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15" t="s">
        <v>77</v>
      </c>
      <c r="AT99" s="216" t="s">
        <v>68</v>
      </c>
      <c r="AU99" s="216" t="s">
        <v>77</v>
      </c>
      <c r="AY99" s="215" t="s">
        <v>141</v>
      </c>
      <c r="BK99" s="217">
        <f>SUM(BK100:BK108)</f>
        <v>0</v>
      </c>
    </row>
    <row r="100" s="2" customFormat="1" ht="24" customHeight="1">
      <c r="A100" s="40"/>
      <c r="B100" s="41"/>
      <c r="C100" s="220" t="s">
        <v>140</v>
      </c>
      <c r="D100" s="220" t="s">
        <v>144</v>
      </c>
      <c r="E100" s="221" t="s">
        <v>494</v>
      </c>
      <c r="F100" s="222" t="s">
        <v>495</v>
      </c>
      <c r="G100" s="223" t="s">
        <v>252</v>
      </c>
      <c r="H100" s="224">
        <v>36</v>
      </c>
      <c r="I100" s="225"/>
      <c r="J100" s="226">
        <f>ROUND(I100*H100,2)</f>
        <v>0</v>
      </c>
      <c r="K100" s="222" t="s">
        <v>197</v>
      </c>
      <c r="L100" s="46"/>
      <c r="M100" s="227" t="s">
        <v>19</v>
      </c>
      <c r="N100" s="228" t="s">
        <v>40</v>
      </c>
      <c r="O100" s="86"/>
      <c r="P100" s="229">
        <f>O100*H100</f>
        <v>0</v>
      </c>
      <c r="Q100" s="229">
        <v>0</v>
      </c>
      <c r="R100" s="229">
        <f>Q100*H100</f>
        <v>0</v>
      </c>
      <c r="S100" s="229">
        <v>0</v>
      </c>
      <c r="T100" s="230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31" t="s">
        <v>161</v>
      </c>
      <c r="AT100" s="231" t="s">
        <v>144</v>
      </c>
      <c r="AU100" s="231" t="s">
        <v>79</v>
      </c>
      <c r="AY100" s="19" t="s">
        <v>141</v>
      </c>
      <c r="BE100" s="232">
        <f>IF(N100="základní",J100,0)</f>
        <v>0</v>
      </c>
      <c r="BF100" s="232">
        <f>IF(N100="snížená",J100,0)</f>
        <v>0</v>
      </c>
      <c r="BG100" s="232">
        <f>IF(N100="zákl. přenesená",J100,0)</f>
        <v>0</v>
      </c>
      <c r="BH100" s="232">
        <f>IF(N100="sníž. přenesená",J100,0)</f>
        <v>0</v>
      </c>
      <c r="BI100" s="232">
        <f>IF(N100="nulová",J100,0)</f>
        <v>0</v>
      </c>
      <c r="BJ100" s="19" t="s">
        <v>77</v>
      </c>
      <c r="BK100" s="232">
        <f>ROUND(I100*H100,2)</f>
        <v>0</v>
      </c>
      <c r="BL100" s="19" t="s">
        <v>161</v>
      </c>
      <c r="BM100" s="231" t="s">
        <v>1098</v>
      </c>
    </row>
    <row r="101" s="13" customFormat="1">
      <c r="A101" s="13"/>
      <c r="B101" s="233"/>
      <c r="C101" s="234"/>
      <c r="D101" s="235" t="s">
        <v>170</v>
      </c>
      <c r="E101" s="236" t="s">
        <v>19</v>
      </c>
      <c r="F101" s="237" t="s">
        <v>1099</v>
      </c>
      <c r="G101" s="234"/>
      <c r="H101" s="238">
        <v>36</v>
      </c>
      <c r="I101" s="239"/>
      <c r="J101" s="234"/>
      <c r="K101" s="234"/>
      <c r="L101" s="240"/>
      <c r="M101" s="241"/>
      <c r="N101" s="242"/>
      <c r="O101" s="242"/>
      <c r="P101" s="242"/>
      <c r="Q101" s="242"/>
      <c r="R101" s="242"/>
      <c r="S101" s="242"/>
      <c r="T101" s="24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44" t="s">
        <v>170</v>
      </c>
      <c r="AU101" s="244" t="s">
        <v>79</v>
      </c>
      <c r="AV101" s="13" t="s">
        <v>79</v>
      </c>
      <c r="AW101" s="13" t="s">
        <v>31</v>
      </c>
      <c r="AX101" s="13" t="s">
        <v>77</v>
      </c>
      <c r="AY101" s="244" t="s">
        <v>141</v>
      </c>
    </row>
    <row r="102" s="2" customFormat="1" ht="24" customHeight="1">
      <c r="A102" s="40"/>
      <c r="B102" s="41"/>
      <c r="C102" s="220" t="s">
        <v>172</v>
      </c>
      <c r="D102" s="220" t="s">
        <v>144</v>
      </c>
      <c r="E102" s="221" t="s">
        <v>1100</v>
      </c>
      <c r="F102" s="222" t="s">
        <v>1101</v>
      </c>
      <c r="G102" s="223" t="s">
        <v>252</v>
      </c>
      <c r="H102" s="224">
        <v>504</v>
      </c>
      <c r="I102" s="225"/>
      <c r="J102" s="226">
        <f>ROUND(I102*H102,2)</f>
        <v>0</v>
      </c>
      <c r="K102" s="222" t="s">
        <v>197</v>
      </c>
      <c r="L102" s="46"/>
      <c r="M102" s="227" t="s">
        <v>19</v>
      </c>
      <c r="N102" s="228" t="s">
        <v>40</v>
      </c>
      <c r="O102" s="86"/>
      <c r="P102" s="229">
        <f>O102*H102</f>
        <v>0</v>
      </c>
      <c r="Q102" s="229">
        <v>0</v>
      </c>
      <c r="R102" s="229">
        <f>Q102*H102</f>
        <v>0</v>
      </c>
      <c r="S102" s="229">
        <v>0</v>
      </c>
      <c r="T102" s="230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31" t="s">
        <v>161</v>
      </c>
      <c r="AT102" s="231" t="s">
        <v>144</v>
      </c>
      <c r="AU102" s="231" t="s">
        <v>79</v>
      </c>
      <c r="AY102" s="19" t="s">
        <v>141</v>
      </c>
      <c r="BE102" s="232">
        <f>IF(N102="základní",J102,0)</f>
        <v>0</v>
      </c>
      <c r="BF102" s="232">
        <f>IF(N102="snížená",J102,0)</f>
        <v>0</v>
      </c>
      <c r="BG102" s="232">
        <f>IF(N102="zákl. přenesená",J102,0)</f>
        <v>0</v>
      </c>
      <c r="BH102" s="232">
        <f>IF(N102="sníž. přenesená",J102,0)</f>
        <v>0</v>
      </c>
      <c r="BI102" s="232">
        <f>IF(N102="nulová",J102,0)</f>
        <v>0</v>
      </c>
      <c r="BJ102" s="19" t="s">
        <v>77</v>
      </c>
      <c r="BK102" s="232">
        <f>ROUND(I102*H102,2)</f>
        <v>0</v>
      </c>
      <c r="BL102" s="19" t="s">
        <v>161</v>
      </c>
      <c r="BM102" s="231" t="s">
        <v>1102</v>
      </c>
    </row>
    <row r="103" s="13" customFormat="1">
      <c r="A103" s="13"/>
      <c r="B103" s="233"/>
      <c r="C103" s="234"/>
      <c r="D103" s="235" t="s">
        <v>170</v>
      </c>
      <c r="E103" s="236" t="s">
        <v>19</v>
      </c>
      <c r="F103" s="237" t="s">
        <v>700</v>
      </c>
      <c r="G103" s="234"/>
      <c r="H103" s="238">
        <v>36</v>
      </c>
      <c r="I103" s="239"/>
      <c r="J103" s="234"/>
      <c r="K103" s="234"/>
      <c r="L103" s="240"/>
      <c r="M103" s="241"/>
      <c r="N103" s="242"/>
      <c r="O103" s="242"/>
      <c r="P103" s="242"/>
      <c r="Q103" s="242"/>
      <c r="R103" s="242"/>
      <c r="S103" s="242"/>
      <c r="T103" s="24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4" t="s">
        <v>170</v>
      </c>
      <c r="AU103" s="244" t="s">
        <v>79</v>
      </c>
      <c r="AV103" s="13" t="s">
        <v>79</v>
      </c>
      <c r="AW103" s="13" t="s">
        <v>31</v>
      </c>
      <c r="AX103" s="13" t="s">
        <v>77</v>
      </c>
      <c r="AY103" s="244" t="s">
        <v>141</v>
      </c>
    </row>
    <row r="104" s="13" customFormat="1">
      <c r="A104" s="13"/>
      <c r="B104" s="233"/>
      <c r="C104" s="234"/>
      <c r="D104" s="235" t="s">
        <v>170</v>
      </c>
      <c r="E104" s="234"/>
      <c r="F104" s="237" t="s">
        <v>1103</v>
      </c>
      <c r="G104" s="234"/>
      <c r="H104" s="238">
        <v>504</v>
      </c>
      <c r="I104" s="239"/>
      <c r="J104" s="234"/>
      <c r="K104" s="234"/>
      <c r="L104" s="240"/>
      <c r="M104" s="241"/>
      <c r="N104" s="242"/>
      <c r="O104" s="242"/>
      <c r="P104" s="242"/>
      <c r="Q104" s="242"/>
      <c r="R104" s="242"/>
      <c r="S104" s="242"/>
      <c r="T104" s="24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4" t="s">
        <v>170</v>
      </c>
      <c r="AU104" s="244" t="s">
        <v>79</v>
      </c>
      <c r="AV104" s="13" t="s">
        <v>79</v>
      </c>
      <c r="AW104" s="13" t="s">
        <v>4</v>
      </c>
      <c r="AX104" s="13" t="s">
        <v>77</v>
      </c>
      <c r="AY104" s="244" t="s">
        <v>141</v>
      </c>
    </row>
    <row r="105" s="2" customFormat="1" ht="24" customHeight="1">
      <c r="A105" s="40"/>
      <c r="B105" s="41"/>
      <c r="C105" s="220" t="s">
        <v>179</v>
      </c>
      <c r="D105" s="220" t="s">
        <v>144</v>
      </c>
      <c r="E105" s="221" t="s">
        <v>497</v>
      </c>
      <c r="F105" s="222" t="s">
        <v>329</v>
      </c>
      <c r="G105" s="223" t="s">
        <v>252</v>
      </c>
      <c r="H105" s="224">
        <v>13.800000000000001</v>
      </c>
      <c r="I105" s="225"/>
      <c r="J105" s="226">
        <f>ROUND(I105*H105,2)</f>
        <v>0</v>
      </c>
      <c r="K105" s="222" t="s">
        <v>197</v>
      </c>
      <c r="L105" s="46"/>
      <c r="M105" s="227" t="s">
        <v>19</v>
      </c>
      <c r="N105" s="228" t="s">
        <v>40</v>
      </c>
      <c r="O105" s="86"/>
      <c r="P105" s="229">
        <f>O105*H105</f>
        <v>0</v>
      </c>
      <c r="Q105" s="229">
        <v>0</v>
      </c>
      <c r="R105" s="229">
        <f>Q105*H105</f>
        <v>0</v>
      </c>
      <c r="S105" s="229">
        <v>0</v>
      </c>
      <c r="T105" s="230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31" t="s">
        <v>161</v>
      </c>
      <c r="AT105" s="231" t="s">
        <v>144</v>
      </c>
      <c r="AU105" s="231" t="s">
        <v>79</v>
      </c>
      <c r="AY105" s="19" t="s">
        <v>141</v>
      </c>
      <c r="BE105" s="232">
        <f>IF(N105="základní",J105,0)</f>
        <v>0</v>
      </c>
      <c r="BF105" s="232">
        <f>IF(N105="snížená",J105,0)</f>
        <v>0</v>
      </c>
      <c r="BG105" s="232">
        <f>IF(N105="zákl. přenesená",J105,0)</f>
        <v>0</v>
      </c>
      <c r="BH105" s="232">
        <f>IF(N105="sníž. přenesená",J105,0)</f>
        <v>0</v>
      </c>
      <c r="BI105" s="232">
        <f>IF(N105="nulová",J105,0)</f>
        <v>0</v>
      </c>
      <c r="BJ105" s="19" t="s">
        <v>77</v>
      </c>
      <c r="BK105" s="232">
        <f>ROUND(I105*H105,2)</f>
        <v>0</v>
      </c>
      <c r="BL105" s="19" t="s">
        <v>161</v>
      </c>
      <c r="BM105" s="231" t="s">
        <v>1104</v>
      </c>
    </row>
    <row r="106" s="13" customFormat="1">
      <c r="A106" s="13"/>
      <c r="B106" s="233"/>
      <c r="C106" s="234"/>
      <c r="D106" s="235" t="s">
        <v>170</v>
      </c>
      <c r="E106" s="236" t="s">
        <v>19</v>
      </c>
      <c r="F106" s="237" t="s">
        <v>1105</v>
      </c>
      <c r="G106" s="234"/>
      <c r="H106" s="238">
        <v>13.800000000000001</v>
      </c>
      <c r="I106" s="239"/>
      <c r="J106" s="234"/>
      <c r="K106" s="234"/>
      <c r="L106" s="240"/>
      <c r="M106" s="241"/>
      <c r="N106" s="242"/>
      <c r="O106" s="242"/>
      <c r="P106" s="242"/>
      <c r="Q106" s="242"/>
      <c r="R106" s="242"/>
      <c r="S106" s="242"/>
      <c r="T106" s="24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4" t="s">
        <v>170</v>
      </c>
      <c r="AU106" s="244" t="s">
        <v>79</v>
      </c>
      <c r="AV106" s="13" t="s">
        <v>79</v>
      </c>
      <c r="AW106" s="13" t="s">
        <v>31</v>
      </c>
      <c r="AX106" s="13" t="s">
        <v>77</v>
      </c>
      <c r="AY106" s="244" t="s">
        <v>141</v>
      </c>
    </row>
    <row r="107" s="2" customFormat="1" ht="24" customHeight="1">
      <c r="A107" s="40"/>
      <c r="B107" s="41"/>
      <c r="C107" s="220" t="s">
        <v>235</v>
      </c>
      <c r="D107" s="220" t="s">
        <v>144</v>
      </c>
      <c r="E107" s="221" t="s">
        <v>501</v>
      </c>
      <c r="F107" s="222" t="s">
        <v>251</v>
      </c>
      <c r="G107" s="223" t="s">
        <v>252</v>
      </c>
      <c r="H107" s="224">
        <v>22.199999999999999</v>
      </c>
      <c r="I107" s="225"/>
      <c r="J107" s="226">
        <f>ROUND(I107*H107,2)</f>
        <v>0</v>
      </c>
      <c r="K107" s="222" t="s">
        <v>197</v>
      </c>
      <c r="L107" s="46"/>
      <c r="M107" s="227" t="s">
        <v>19</v>
      </c>
      <c r="N107" s="228" t="s">
        <v>40</v>
      </c>
      <c r="O107" s="86"/>
      <c r="P107" s="229">
        <f>O107*H107</f>
        <v>0</v>
      </c>
      <c r="Q107" s="229">
        <v>0</v>
      </c>
      <c r="R107" s="229">
        <f>Q107*H107</f>
        <v>0</v>
      </c>
      <c r="S107" s="229">
        <v>0</v>
      </c>
      <c r="T107" s="230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31" t="s">
        <v>161</v>
      </c>
      <c r="AT107" s="231" t="s">
        <v>144</v>
      </c>
      <c r="AU107" s="231" t="s">
        <v>79</v>
      </c>
      <c r="AY107" s="19" t="s">
        <v>141</v>
      </c>
      <c r="BE107" s="232">
        <f>IF(N107="základní",J107,0)</f>
        <v>0</v>
      </c>
      <c r="BF107" s="232">
        <f>IF(N107="snížená",J107,0)</f>
        <v>0</v>
      </c>
      <c r="BG107" s="232">
        <f>IF(N107="zákl. přenesená",J107,0)</f>
        <v>0</v>
      </c>
      <c r="BH107" s="232">
        <f>IF(N107="sníž. přenesená",J107,0)</f>
        <v>0</v>
      </c>
      <c r="BI107" s="232">
        <f>IF(N107="nulová",J107,0)</f>
        <v>0</v>
      </c>
      <c r="BJ107" s="19" t="s">
        <v>77</v>
      </c>
      <c r="BK107" s="232">
        <f>ROUND(I107*H107,2)</f>
        <v>0</v>
      </c>
      <c r="BL107" s="19" t="s">
        <v>161</v>
      </c>
      <c r="BM107" s="231" t="s">
        <v>1106</v>
      </c>
    </row>
    <row r="108" s="13" customFormat="1">
      <c r="A108" s="13"/>
      <c r="B108" s="233"/>
      <c r="C108" s="234"/>
      <c r="D108" s="235" t="s">
        <v>170</v>
      </c>
      <c r="E108" s="236" t="s">
        <v>19</v>
      </c>
      <c r="F108" s="237" t="s">
        <v>1107</v>
      </c>
      <c r="G108" s="234"/>
      <c r="H108" s="238">
        <v>22.199999999999999</v>
      </c>
      <c r="I108" s="239"/>
      <c r="J108" s="234"/>
      <c r="K108" s="234"/>
      <c r="L108" s="240"/>
      <c r="M108" s="241"/>
      <c r="N108" s="242"/>
      <c r="O108" s="242"/>
      <c r="P108" s="242"/>
      <c r="Q108" s="242"/>
      <c r="R108" s="242"/>
      <c r="S108" s="242"/>
      <c r="T108" s="24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4" t="s">
        <v>170</v>
      </c>
      <c r="AU108" s="244" t="s">
        <v>79</v>
      </c>
      <c r="AV108" s="13" t="s">
        <v>79</v>
      </c>
      <c r="AW108" s="13" t="s">
        <v>31</v>
      </c>
      <c r="AX108" s="13" t="s">
        <v>77</v>
      </c>
      <c r="AY108" s="244" t="s">
        <v>141</v>
      </c>
    </row>
    <row r="109" s="12" customFormat="1" ht="25.92" customHeight="1">
      <c r="A109" s="12"/>
      <c r="B109" s="204"/>
      <c r="C109" s="205"/>
      <c r="D109" s="206" t="s">
        <v>68</v>
      </c>
      <c r="E109" s="207" t="s">
        <v>364</v>
      </c>
      <c r="F109" s="207" t="s">
        <v>508</v>
      </c>
      <c r="G109" s="205"/>
      <c r="H109" s="205"/>
      <c r="I109" s="208"/>
      <c r="J109" s="209">
        <f>BK109</f>
        <v>0</v>
      </c>
      <c r="K109" s="205"/>
      <c r="L109" s="210"/>
      <c r="M109" s="211"/>
      <c r="N109" s="212"/>
      <c r="O109" s="212"/>
      <c r="P109" s="213">
        <f>P110+P120+P139</f>
        <v>0</v>
      </c>
      <c r="Q109" s="212"/>
      <c r="R109" s="213">
        <f>R110+R120+R139</f>
        <v>92.46103368</v>
      </c>
      <c r="S109" s="212"/>
      <c r="T109" s="214">
        <f>T110+T120+T139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15" t="s">
        <v>155</v>
      </c>
      <c r="AT109" s="216" t="s">
        <v>68</v>
      </c>
      <c r="AU109" s="216" t="s">
        <v>69</v>
      </c>
      <c r="AY109" s="215" t="s">
        <v>141</v>
      </c>
      <c r="BK109" s="217">
        <f>BK110+BK120+BK139</f>
        <v>0</v>
      </c>
    </row>
    <row r="110" s="12" customFormat="1" ht="22.8" customHeight="1">
      <c r="A110" s="12"/>
      <c r="B110" s="204"/>
      <c r="C110" s="205"/>
      <c r="D110" s="206" t="s">
        <v>68</v>
      </c>
      <c r="E110" s="218" t="s">
        <v>990</v>
      </c>
      <c r="F110" s="218" t="s">
        <v>991</v>
      </c>
      <c r="G110" s="205"/>
      <c r="H110" s="205"/>
      <c r="I110" s="208"/>
      <c r="J110" s="219">
        <f>BK110</f>
        <v>0</v>
      </c>
      <c r="K110" s="205"/>
      <c r="L110" s="210"/>
      <c r="M110" s="211"/>
      <c r="N110" s="212"/>
      <c r="O110" s="212"/>
      <c r="P110" s="213">
        <f>SUM(P111:P119)</f>
        <v>0</v>
      </c>
      <c r="Q110" s="212"/>
      <c r="R110" s="213">
        <f>SUM(R111:R119)</f>
        <v>0.10939950000000001</v>
      </c>
      <c r="S110" s="212"/>
      <c r="T110" s="214">
        <f>SUM(T111:T119)</f>
        <v>0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R110" s="215" t="s">
        <v>155</v>
      </c>
      <c r="AT110" s="216" t="s">
        <v>68</v>
      </c>
      <c r="AU110" s="216" t="s">
        <v>77</v>
      </c>
      <c r="AY110" s="215" t="s">
        <v>141</v>
      </c>
      <c r="BK110" s="217">
        <f>SUM(BK111:BK119)</f>
        <v>0</v>
      </c>
    </row>
    <row r="111" s="2" customFormat="1" ht="16.5" customHeight="1">
      <c r="A111" s="40"/>
      <c r="B111" s="41"/>
      <c r="C111" s="220" t="s">
        <v>240</v>
      </c>
      <c r="D111" s="220" t="s">
        <v>144</v>
      </c>
      <c r="E111" s="221" t="s">
        <v>1108</v>
      </c>
      <c r="F111" s="222" t="s">
        <v>1109</v>
      </c>
      <c r="G111" s="223" t="s">
        <v>640</v>
      </c>
      <c r="H111" s="224">
        <v>1</v>
      </c>
      <c r="I111" s="225"/>
      <c r="J111" s="226">
        <f>ROUND(I111*H111,2)</f>
        <v>0</v>
      </c>
      <c r="K111" s="222" t="s">
        <v>197</v>
      </c>
      <c r="L111" s="46"/>
      <c r="M111" s="227" t="s">
        <v>19</v>
      </c>
      <c r="N111" s="228" t="s">
        <v>40</v>
      </c>
      <c r="O111" s="86"/>
      <c r="P111" s="229">
        <f>O111*H111</f>
        <v>0</v>
      </c>
      <c r="Q111" s="229">
        <v>0</v>
      </c>
      <c r="R111" s="229">
        <f>Q111*H111</f>
        <v>0</v>
      </c>
      <c r="S111" s="229">
        <v>0</v>
      </c>
      <c r="T111" s="230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31" t="s">
        <v>514</v>
      </c>
      <c r="AT111" s="231" t="s">
        <v>144</v>
      </c>
      <c r="AU111" s="231" t="s">
        <v>79</v>
      </c>
      <c r="AY111" s="19" t="s">
        <v>141</v>
      </c>
      <c r="BE111" s="232">
        <f>IF(N111="základní",J111,0)</f>
        <v>0</v>
      </c>
      <c r="BF111" s="232">
        <f>IF(N111="snížená",J111,0)</f>
        <v>0</v>
      </c>
      <c r="BG111" s="232">
        <f>IF(N111="zákl. přenesená",J111,0)</f>
        <v>0</v>
      </c>
      <c r="BH111" s="232">
        <f>IF(N111="sníž. přenesená",J111,0)</f>
        <v>0</v>
      </c>
      <c r="BI111" s="232">
        <f>IF(N111="nulová",J111,0)</f>
        <v>0</v>
      </c>
      <c r="BJ111" s="19" t="s">
        <v>77</v>
      </c>
      <c r="BK111" s="232">
        <f>ROUND(I111*H111,2)</f>
        <v>0</v>
      </c>
      <c r="BL111" s="19" t="s">
        <v>514</v>
      </c>
      <c r="BM111" s="231" t="s">
        <v>1110</v>
      </c>
    </row>
    <row r="112" s="2" customFormat="1" ht="24" customHeight="1">
      <c r="A112" s="40"/>
      <c r="B112" s="41"/>
      <c r="C112" s="220" t="s">
        <v>245</v>
      </c>
      <c r="D112" s="220" t="s">
        <v>144</v>
      </c>
      <c r="E112" s="221" t="s">
        <v>1111</v>
      </c>
      <c r="F112" s="222" t="s">
        <v>1112</v>
      </c>
      <c r="G112" s="223" t="s">
        <v>640</v>
      </c>
      <c r="H112" s="224">
        <v>1</v>
      </c>
      <c r="I112" s="225"/>
      <c r="J112" s="226">
        <f>ROUND(I112*H112,2)</f>
        <v>0</v>
      </c>
      <c r="K112" s="222" t="s">
        <v>197</v>
      </c>
      <c r="L112" s="46"/>
      <c r="M112" s="227" t="s">
        <v>19</v>
      </c>
      <c r="N112" s="228" t="s">
        <v>40</v>
      </c>
      <c r="O112" s="86"/>
      <c r="P112" s="229">
        <f>O112*H112</f>
        <v>0</v>
      </c>
      <c r="Q112" s="229">
        <v>0</v>
      </c>
      <c r="R112" s="229">
        <f>Q112*H112</f>
        <v>0</v>
      </c>
      <c r="S112" s="229">
        <v>0</v>
      </c>
      <c r="T112" s="23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31" t="s">
        <v>514</v>
      </c>
      <c r="AT112" s="231" t="s">
        <v>144</v>
      </c>
      <c r="AU112" s="231" t="s">
        <v>79</v>
      </c>
      <c r="AY112" s="19" t="s">
        <v>141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19" t="s">
        <v>77</v>
      </c>
      <c r="BK112" s="232">
        <f>ROUND(I112*H112,2)</f>
        <v>0</v>
      </c>
      <c r="BL112" s="19" t="s">
        <v>514</v>
      </c>
      <c r="BM112" s="231" t="s">
        <v>1113</v>
      </c>
    </row>
    <row r="113" s="2" customFormat="1" ht="16.5" customHeight="1">
      <c r="A113" s="40"/>
      <c r="B113" s="41"/>
      <c r="C113" s="220" t="s">
        <v>249</v>
      </c>
      <c r="D113" s="220" t="s">
        <v>144</v>
      </c>
      <c r="E113" s="221" t="s">
        <v>1114</v>
      </c>
      <c r="F113" s="222" t="s">
        <v>1115</v>
      </c>
      <c r="G113" s="223" t="s">
        <v>288</v>
      </c>
      <c r="H113" s="224">
        <v>108</v>
      </c>
      <c r="I113" s="225"/>
      <c r="J113" s="226">
        <f>ROUND(I113*H113,2)</f>
        <v>0</v>
      </c>
      <c r="K113" s="222" t="s">
        <v>19</v>
      </c>
      <c r="L113" s="46"/>
      <c r="M113" s="227" t="s">
        <v>19</v>
      </c>
      <c r="N113" s="228" t="s">
        <v>40</v>
      </c>
      <c r="O113" s="86"/>
      <c r="P113" s="229">
        <f>O113*H113</f>
        <v>0</v>
      </c>
      <c r="Q113" s="229">
        <v>0</v>
      </c>
      <c r="R113" s="229">
        <f>Q113*H113</f>
        <v>0</v>
      </c>
      <c r="S113" s="229">
        <v>0</v>
      </c>
      <c r="T113" s="230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31" t="s">
        <v>514</v>
      </c>
      <c r="AT113" s="231" t="s">
        <v>144</v>
      </c>
      <c r="AU113" s="231" t="s">
        <v>79</v>
      </c>
      <c r="AY113" s="19" t="s">
        <v>141</v>
      </c>
      <c r="BE113" s="232">
        <f>IF(N113="základní",J113,0)</f>
        <v>0</v>
      </c>
      <c r="BF113" s="232">
        <f>IF(N113="snížená",J113,0)</f>
        <v>0</v>
      </c>
      <c r="BG113" s="232">
        <f>IF(N113="zákl. přenesená",J113,0)</f>
        <v>0</v>
      </c>
      <c r="BH113" s="232">
        <f>IF(N113="sníž. přenesená",J113,0)</f>
        <v>0</v>
      </c>
      <c r="BI113" s="232">
        <f>IF(N113="nulová",J113,0)</f>
        <v>0</v>
      </c>
      <c r="BJ113" s="19" t="s">
        <v>77</v>
      </c>
      <c r="BK113" s="232">
        <f>ROUND(I113*H113,2)</f>
        <v>0</v>
      </c>
      <c r="BL113" s="19" t="s">
        <v>514</v>
      </c>
      <c r="BM113" s="231" t="s">
        <v>1116</v>
      </c>
    </row>
    <row r="114" s="13" customFormat="1">
      <c r="A114" s="13"/>
      <c r="B114" s="233"/>
      <c r="C114" s="234"/>
      <c r="D114" s="235" t="s">
        <v>170</v>
      </c>
      <c r="E114" s="236" t="s">
        <v>19</v>
      </c>
      <c r="F114" s="237" t="s">
        <v>1117</v>
      </c>
      <c r="G114" s="234"/>
      <c r="H114" s="238">
        <v>108</v>
      </c>
      <c r="I114" s="239"/>
      <c r="J114" s="234"/>
      <c r="K114" s="234"/>
      <c r="L114" s="240"/>
      <c r="M114" s="241"/>
      <c r="N114" s="242"/>
      <c r="O114" s="242"/>
      <c r="P114" s="242"/>
      <c r="Q114" s="242"/>
      <c r="R114" s="242"/>
      <c r="S114" s="242"/>
      <c r="T114" s="24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4" t="s">
        <v>170</v>
      </c>
      <c r="AU114" s="244" t="s">
        <v>79</v>
      </c>
      <c r="AV114" s="13" t="s">
        <v>79</v>
      </c>
      <c r="AW114" s="13" t="s">
        <v>31</v>
      </c>
      <c r="AX114" s="13" t="s">
        <v>77</v>
      </c>
      <c r="AY114" s="244" t="s">
        <v>141</v>
      </c>
    </row>
    <row r="115" s="2" customFormat="1" ht="24" customHeight="1">
      <c r="A115" s="40"/>
      <c r="B115" s="41"/>
      <c r="C115" s="220" t="s">
        <v>256</v>
      </c>
      <c r="D115" s="220" t="s">
        <v>144</v>
      </c>
      <c r="E115" s="221" t="s">
        <v>1118</v>
      </c>
      <c r="F115" s="222" t="s">
        <v>1119</v>
      </c>
      <c r="G115" s="223" t="s">
        <v>288</v>
      </c>
      <c r="H115" s="224">
        <v>151</v>
      </c>
      <c r="I115" s="225"/>
      <c r="J115" s="226">
        <f>ROUND(I115*H115,2)</f>
        <v>0</v>
      </c>
      <c r="K115" s="222" t="s">
        <v>197</v>
      </c>
      <c r="L115" s="46"/>
      <c r="M115" s="227" t="s">
        <v>19</v>
      </c>
      <c r="N115" s="228" t="s">
        <v>40</v>
      </c>
      <c r="O115" s="86"/>
      <c r="P115" s="229">
        <f>O115*H115</f>
        <v>0</v>
      </c>
      <c r="Q115" s="229">
        <v>0</v>
      </c>
      <c r="R115" s="229">
        <f>Q115*H115</f>
        <v>0</v>
      </c>
      <c r="S115" s="229">
        <v>0</v>
      </c>
      <c r="T115" s="230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31" t="s">
        <v>514</v>
      </c>
      <c r="AT115" s="231" t="s">
        <v>144</v>
      </c>
      <c r="AU115" s="231" t="s">
        <v>79</v>
      </c>
      <c r="AY115" s="19" t="s">
        <v>141</v>
      </c>
      <c r="BE115" s="232">
        <f>IF(N115="základní",J115,0)</f>
        <v>0</v>
      </c>
      <c r="BF115" s="232">
        <f>IF(N115="snížená",J115,0)</f>
        <v>0</v>
      </c>
      <c r="BG115" s="232">
        <f>IF(N115="zákl. přenesená",J115,0)</f>
        <v>0</v>
      </c>
      <c r="BH115" s="232">
        <f>IF(N115="sníž. přenesená",J115,0)</f>
        <v>0</v>
      </c>
      <c r="BI115" s="232">
        <f>IF(N115="nulová",J115,0)</f>
        <v>0</v>
      </c>
      <c r="BJ115" s="19" t="s">
        <v>77</v>
      </c>
      <c r="BK115" s="232">
        <f>ROUND(I115*H115,2)</f>
        <v>0</v>
      </c>
      <c r="BL115" s="19" t="s">
        <v>514</v>
      </c>
      <c r="BM115" s="231" t="s">
        <v>1120</v>
      </c>
    </row>
    <row r="116" s="14" customFormat="1">
      <c r="A116" s="14"/>
      <c r="B116" s="250"/>
      <c r="C116" s="251"/>
      <c r="D116" s="235" t="s">
        <v>170</v>
      </c>
      <c r="E116" s="252" t="s">
        <v>19</v>
      </c>
      <c r="F116" s="253" t="s">
        <v>1121</v>
      </c>
      <c r="G116" s="251"/>
      <c r="H116" s="252" t="s">
        <v>19</v>
      </c>
      <c r="I116" s="254"/>
      <c r="J116" s="251"/>
      <c r="K116" s="251"/>
      <c r="L116" s="255"/>
      <c r="M116" s="256"/>
      <c r="N116" s="257"/>
      <c r="O116" s="257"/>
      <c r="P116" s="257"/>
      <c r="Q116" s="257"/>
      <c r="R116" s="257"/>
      <c r="S116" s="257"/>
      <c r="T116" s="258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59" t="s">
        <v>170</v>
      </c>
      <c r="AU116" s="259" t="s">
        <v>79</v>
      </c>
      <c r="AV116" s="14" t="s">
        <v>77</v>
      </c>
      <c r="AW116" s="14" t="s">
        <v>31</v>
      </c>
      <c r="AX116" s="14" t="s">
        <v>69</v>
      </c>
      <c r="AY116" s="259" t="s">
        <v>141</v>
      </c>
    </row>
    <row r="117" s="13" customFormat="1">
      <c r="A117" s="13"/>
      <c r="B117" s="233"/>
      <c r="C117" s="234"/>
      <c r="D117" s="235" t="s">
        <v>170</v>
      </c>
      <c r="E117" s="236" t="s">
        <v>19</v>
      </c>
      <c r="F117" s="237" t="s">
        <v>1122</v>
      </c>
      <c r="G117" s="234"/>
      <c r="H117" s="238">
        <v>151</v>
      </c>
      <c r="I117" s="239"/>
      <c r="J117" s="234"/>
      <c r="K117" s="234"/>
      <c r="L117" s="240"/>
      <c r="M117" s="241"/>
      <c r="N117" s="242"/>
      <c r="O117" s="242"/>
      <c r="P117" s="242"/>
      <c r="Q117" s="242"/>
      <c r="R117" s="242"/>
      <c r="S117" s="242"/>
      <c r="T117" s="24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4" t="s">
        <v>170</v>
      </c>
      <c r="AU117" s="244" t="s">
        <v>79</v>
      </c>
      <c r="AV117" s="13" t="s">
        <v>79</v>
      </c>
      <c r="AW117" s="13" t="s">
        <v>31</v>
      </c>
      <c r="AX117" s="13" t="s">
        <v>77</v>
      </c>
      <c r="AY117" s="244" t="s">
        <v>141</v>
      </c>
    </row>
    <row r="118" s="2" customFormat="1" ht="16.5" customHeight="1">
      <c r="A118" s="40"/>
      <c r="B118" s="41"/>
      <c r="C118" s="274" t="s">
        <v>261</v>
      </c>
      <c r="D118" s="274" t="s">
        <v>364</v>
      </c>
      <c r="E118" s="275" t="s">
        <v>1123</v>
      </c>
      <c r="F118" s="276" t="s">
        <v>1124</v>
      </c>
      <c r="G118" s="277" t="s">
        <v>288</v>
      </c>
      <c r="H118" s="278">
        <v>173.65000000000001</v>
      </c>
      <c r="I118" s="279"/>
      <c r="J118" s="280">
        <f>ROUND(I118*H118,2)</f>
        <v>0</v>
      </c>
      <c r="K118" s="276" t="s">
        <v>197</v>
      </c>
      <c r="L118" s="281"/>
      <c r="M118" s="282" t="s">
        <v>19</v>
      </c>
      <c r="N118" s="283" t="s">
        <v>40</v>
      </c>
      <c r="O118" s="86"/>
      <c r="P118" s="229">
        <f>O118*H118</f>
        <v>0</v>
      </c>
      <c r="Q118" s="229">
        <v>0.00063000000000000003</v>
      </c>
      <c r="R118" s="229">
        <f>Q118*H118</f>
        <v>0.10939950000000001</v>
      </c>
      <c r="S118" s="229">
        <v>0</v>
      </c>
      <c r="T118" s="230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31" t="s">
        <v>524</v>
      </c>
      <c r="AT118" s="231" t="s">
        <v>364</v>
      </c>
      <c r="AU118" s="231" t="s">
        <v>79</v>
      </c>
      <c r="AY118" s="19" t="s">
        <v>141</v>
      </c>
      <c r="BE118" s="232">
        <f>IF(N118="základní",J118,0)</f>
        <v>0</v>
      </c>
      <c r="BF118" s="232">
        <f>IF(N118="snížená",J118,0)</f>
        <v>0</v>
      </c>
      <c r="BG118" s="232">
        <f>IF(N118="zákl. přenesená",J118,0)</f>
        <v>0</v>
      </c>
      <c r="BH118" s="232">
        <f>IF(N118="sníž. přenesená",J118,0)</f>
        <v>0</v>
      </c>
      <c r="BI118" s="232">
        <f>IF(N118="nulová",J118,0)</f>
        <v>0</v>
      </c>
      <c r="BJ118" s="19" t="s">
        <v>77</v>
      </c>
      <c r="BK118" s="232">
        <f>ROUND(I118*H118,2)</f>
        <v>0</v>
      </c>
      <c r="BL118" s="19" t="s">
        <v>524</v>
      </c>
      <c r="BM118" s="231" t="s">
        <v>1125</v>
      </c>
    </row>
    <row r="119" s="13" customFormat="1">
      <c r="A119" s="13"/>
      <c r="B119" s="233"/>
      <c r="C119" s="234"/>
      <c r="D119" s="235" t="s">
        <v>170</v>
      </c>
      <c r="E119" s="234"/>
      <c r="F119" s="237" t="s">
        <v>1126</v>
      </c>
      <c r="G119" s="234"/>
      <c r="H119" s="238">
        <v>173.65000000000001</v>
      </c>
      <c r="I119" s="239"/>
      <c r="J119" s="234"/>
      <c r="K119" s="234"/>
      <c r="L119" s="240"/>
      <c r="M119" s="241"/>
      <c r="N119" s="242"/>
      <c r="O119" s="242"/>
      <c r="P119" s="242"/>
      <c r="Q119" s="242"/>
      <c r="R119" s="242"/>
      <c r="S119" s="242"/>
      <c r="T119" s="24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4" t="s">
        <v>170</v>
      </c>
      <c r="AU119" s="244" t="s">
        <v>79</v>
      </c>
      <c r="AV119" s="13" t="s">
        <v>79</v>
      </c>
      <c r="AW119" s="13" t="s">
        <v>4</v>
      </c>
      <c r="AX119" s="13" t="s">
        <v>77</v>
      </c>
      <c r="AY119" s="244" t="s">
        <v>141</v>
      </c>
    </row>
    <row r="120" s="12" customFormat="1" ht="22.8" customHeight="1">
      <c r="A120" s="12"/>
      <c r="B120" s="204"/>
      <c r="C120" s="205"/>
      <c r="D120" s="206" t="s">
        <v>68</v>
      </c>
      <c r="E120" s="218" t="s">
        <v>1015</v>
      </c>
      <c r="F120" s="218" t="s">
        <v>1016</v>
      </c>
      <c r="G120" s="205"/>
      <c r="H120" s="205"/>
      <c r="I120" s="208"/>
      <c r="J120" s="219">
        <f>BK120</f>
        <v>0</v>
      </c>
      <c r="K120" s="205"/>
      <c r="L120" s="210"/>
      <c r="M120" s="211"/>
      <c r="N120" s="212"/>
      <c r="O120" s="212"/>
      <c r="P120" s="213">
        <f>SUM(P121:P138)</f>
        <v>0</v>
      </c>
      <c r="Q120" s="212"/>
      <c r="R120" s="213">
        <f>SUM(R121:R138)</f>
        <v>0.10268000000000001</v>
      </c>
      <c r="S120" s="212"/>
      <c r="T120" s="214">
        <f>SUM(T121:T138)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5" t="s">
        <v>155</v>
      </c>
      <c r="AT120" s="216" t="s">
        <v>68</v>
      </c>
      <c r="AU120" s="216" t="s">
        <v>77</v>
      </c>
      <c r="AY120" s="215" t="s">
        <v>141</v>
      </c>
      <c r="BK120" s="217">
        <f>SUM(BK121:BK138)</f>
        <v>0</v>
      </c>
    </row>
    <row r="121" s="2" customFormat="1" ht="16.5" customHeight="1">
      <c r="A121" s="40"/>
      <c r="B121" s="41"/>
      <c r="C121" s="220" t="s">
        <v>277</v>
      </c>
      <c r="D121" s="220" t="s">
        <v>144</v>
      </c>
      <c r="E121" s="221" t="s">
        <v>1017</v>
      </c>
      <c r="F121" s="222" t="s">
        <v>1018</v>
      </c>
      <c r="G121" s="223" t="s">
        <v>793</v>
      </c>
      <c r="H121" s="224">
        <v>2</v>
      </c>
      <c r="I121" s="225"/>
      <c r="J121" s="226">
        <f>ROUND(I121*H121,2)</f>
        <v>0</v>
      </c>
      <c r="K121" s="222" t="s">
        <v>19</v>
      </c>
      <c r="L121" s="46"/>
      <c r="M121" s="227" t="s">
        <v>19</v>
      </c>
      <c r="N121" s="228" t="s">
        <v>40</v>
      </c>
      <c r="O121" s="86"/>
      <c r="P121" s="229">
        <f>O121*H121</f>
        <v>0</v>
      </c>
      <c r="Q121" s="229">
        <v>0</v>
      </c>
      <c r="R121" s="229">
        <f>Q121*H121</f>
        <v>0</v>
      </c>
      <c r="S121" s="229">
        <v>0</v>
      </c>
      <c r="T121" s="230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31" t="s">
        <v>514</v>
      </c>
      <c r="AT121" s="231" t="s">
        <v>144</v>
      </c>
      <c r="AU121" s="231" t="s">
        <v>79</v>
      </c>
      <c r="AY121" s="19" t="s">
        <v>141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19" t="s">
        <v>77</v>
      </c>
      <c r="BK121" s="232">
        <f>ROUND(I121*H121,2)</f>
        <v>0</v>
      </c>
      <c r="BL121" s="19" t="s">
        <v>514</v>
      </c>
      <c r="BM121" s="231" t="s">
        <v>1127</v>
      </c>
    </row>
    <row r="122" s="13" customFormat="1">
      <c r="A122" s="13"/>
      <c r="B122" s="233"/>
      <c r="C122" s="234"/>
      <c r="D122" s="235" t="s">
        <v>170</v>
      </c>
      <c r="E122" s="236" t="s">
        <v>19</v>
      </c>
      <c r="F122" s="237" t="s">
        <v>79</v>
      </c>
      <c r="G122" s="234"/>
      <c r="H122" s="238">
        <v>2</v>
      </c>
      <c r="I122" s="239"/>
      <c r="J122" s="234"/>
      <c r="K122" s="234"/>
      <c r="L122" s="240"/>
      <c r="M122" s="241"/>
      <c r="N122" s="242"/>
      <c r="O122" s="242"/>
      <c r="P122" s="242"/>
      <c r="Q122" s="242"/>
      <c r="R122" s="242"/>
      <c r="S122" s="242"/>
      <c r="T122" s="24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44" t="s">
        <v>170</v>
      </c>
      <c r="AU122" s="244" t="s">
        <v>79</v>
      </c>
      <c r="AV122" s="13" t="s">
        <v>79</v>
      </c>
      <c r="AW122" s="13" t="s">
        <v>31</v>
      </c>
      <c r="AX122" s="13" t="s">
        <v>77</v>
      </c>
      <c r="AY122" s="244" t="s">
        <v>141</v>
      </c>
    </row>
    <row r="123" s="2" customFormat="1" ht="16.5" customHeight="1">
      <c r="A123" s="40"/>
      <c r="B123" s="41"/>
      <c r="C123" s="220" t="s">
        <v>8</v>
      </c>
      <c r="D123" s="220" t="s">
        <v>144</v>
      </c>
      <c r="E123" s="221" t="s">
        <v>1020</v>
      </c>
      <c r="F123" s="222" t="s">
        <v>1021</v>
      </c>
      <c r="G123" s="223" t="s">
        <v>1022</v>
      </c>
      <c r="H123" s="224">
        <v>48</v>
      </c>
      <c r="I123" s="225"/>
      <c r="J123" s="226">
        <f>ROUND(I123*H123,2)</f>
        <v>0</v>
      </c>
      <c r="K123" s="222" t="s">
        <v>19</v>
      </c>
      <c r="L123" s="46"/>
      <c r="M123" s="227" t="s">
        <v>19</v>
      </c>
      <c r="N123" s="228" t="s">
        <v>40</v>
      </c>
      <c r="O123" s="86"/>
      <c r="P123" s="229">
        <f>O123*H123</f>
        <v>0</v>
      </c>
      <c r="Q123" s="229">
        <v>0</v>
      </c>
      <c r="R123" s="229">
        <f>Q123*H123</f>
        <v>0</v>
      </c>
      <c r="S123" s="229">
        <v>0</v>
      </c>
      <c r="T123" s="230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31" t="s">
        <v>514</v>
      </c>
      <c r="AT123" s="231" t="s">
        <v>144</v>
      </c>
      <c r="AU123" s="231" t="s">
        <v>79</v>
      </c>
      <c r="AY123" s="19" t="s">
        <v>141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19" t="s">
        <v>77</v>
      </c>
      <c r="BK123" s="232">
        <f>ROUND(I123*H123,2)</f>
        <v>0</v>
      </c>
      <c r="BL123" s="19" t="s">
        <v>514</v>
      </c>
      <c r="BM123" s="231" t="s">
        <v>1128</v>
      </c>
    </row>
    <row r="124" s="13" customFormat="1">
      <c r="A124" s="13"/>
      <c r="B124" s="233"/>
      <c r="C124" s="234"/>
      <c r="D124" s="235" t="s">
        <v>170</v>
      </c>
      <c r="E124" s="236" t="s">
        <v>19</v>
      </c>
      <c r="F124" s="237" t="s">
        <v>762</v>
      </c>
      <c r="G124" s="234"/>
      <c r="H124" s="238">
        <v>48</v>
      </c>
      <c r="I124" s="239"/>
      <c r="J124" s="234"/>
      <c r="K124" s="234"/>
      <c r="L124" s="240"/>
      <c r="M124" s="241"/>
      <c r="N124" s="242"/>
      <c r="O124" s="242"/>
      <c r="P124" s="242"/>
      <c r="Q124" s="242"/>
      <c r="R124" s="242"/>
      <c r="S124" s="242"/>
      <c r="T124" s="24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4" t="s">
        <v>170</v>
      </c>
      <c r="AU124" s="244" t="s">
        <v>79</v>
      </c>
      <c r="AV124" s="13" t="s">
        <v>79</v>
      </c>
      <c r="AW124" s="13" t="s">
        <v>31</v>
      </c>
      <c r="AX124" s="13" t="s">
        <v>77</v>
      </c>
      <c r="AY124" s="244" t="s">
        <v>141</v>
      </c>
    </row>
    <row r="125" s="2" customFormat="1" ht="16.5" customHeight="1">
      <c r="A125" s="40"/>
      <c r="B125" s="41"/>
      <c r="C125" s="220" t="s">
        <v>293</v>
      </c>
      <c r="D125" s="220" t="s">
        <v>144</v>
      </c>
      <c r="E125" s="221" t="s">
        <v>1028</v>
      </c>
      <c r="F125" s="222" t="s">
        <v>1029</v>
      </c>
      <c r="G125" s="223" t="s">
        <v>288</v>
      </c>
      <c r="H125" s="224">
        <v>302</v>
      </c>
      <c r="I125" s="225"/>
      <c r="J125" s="226">
        <f>ROUND(I125*H125,2)</f>
        <v>0</v>
      </c>
      <c r="K125" s="222" t="s">
        <v>197</v>
      </c>
      <c r="L125" s="46"/>
      <c r="M125" s="227" t="s">
        <v>19</v>
      </c>
      <c r="N125" s="228" t="s">
        <v>40</v>
      </c>
      <c r="O125" s="86"/>
      <c r="P125" s="229">
        <f>O125*H125</f>
        <v>0</v>
      </c>
      <c r="Q125" s="229">
        <v>0</v>
      </c>
      <c r="R125" s="229">
        <f>Q125*H125</f>
        <v>0</v>
      </c>
      <c r="S125" s="229">
        <v>0</v>
      </c>
      <c r="T125" s="230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31" t="s">
        <v>514</v>
      </c>
      <c r="AT125" s="231" t="s">
        <v>144</v>
      </c>
      <c r="AU125" s="231" t="s">
        <v>79</v>
      </c>
      <c r="AY125" s="19" t="s">
        <v>141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9" t="s">
        <v>77</v>
      </c>
      <c r="BK125" s="232">
        <f>ROUND(I125*H125,2)</f>
        <v>0</v>
      </c>
      <c r="BL125" s="19" t="s">
        <v>514</v>
      </c>
      <c r="BM125" s="231" t="s">
        <v>1129</v>
      </c>
    </row>
    <row r="126" s="14" customFormat="1">
      <c r="A126" s="14"/>
      <c r="B126" s="250"/>
      <c r="C126" s="251"/>
      <c r="D126" s="235" t="s">
        <v>170</v>
      </c>
      <c r="E126" s="252" t="s">
        <v>19</v>
      </c>
      <c r="F126" s="253" t="s">
        <v>1130</v>
      </c>
      <c r="G126" s="251"/>
      <c r="H126" s="252" t="s">
        <v>19</v>
      </c>
      <c r="I126" s="254"/>
      <c r="J126" s="251"/>
      <c r="K126" s="251"/>
      <c r="L126" s="255"/>
      <c r="M126" s="256"/>
      <c r="N126" s="257"/>
      <c r="O126" s="257"/>
      <c r="P126" s="257"/>
      <c r="Q126" s="257"/>
      <c r="R126" s="257"/>
      <c r="S126" s="257"/>
      <c r="T126" s="258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9" t="s">
        <v>170</v>
      </c>
      <c r="AU126" s="259" t="s">
        <v>79</v>
      </c>
      <c r="AV126" s="14" t="s">
        <v>77</v>
      </c>
      <c r="AW126" s="14" t="s">
        <v>31</v>
      </c>
      <c r="AX126" s="14" t="s">
        <v>69</v>
      </c>
      <c r="AY126" s="259" t="s">
        <v>141</v>
      </c>
    </row>
    <row r="127" s="13" customFormat="1">
      <c r="A127" s="13"/>
      <c r="B127" s="233"/>
      <c r="C127" s="234"/>
      <c r="D127" s="235" t="s">
        <v>170</v>
      </c>
      <c r="E127" s="236" t="s">
        <v>19</v>
      </c>
      <c r="F127" s="237" t="s">
        <v>1131</v>
      </c>
      <c r="G127" s="234"/>
      <c r="H127" s="238">
        <v>302</v>
      </c>
      <c r="I127" s="239"/>
      <c r="J127" s="234"/>
      <c r="K127" s="234"/>
      <c r="L127" s="240"/>
      <c r="M127" s="241"/>
      <c r="N127" s="242"/>
      <c r="O127" s="242"/>
      <c r="P127" s="242"/>
      <c r="Q127" s="242"/>
      <c r="R127" s="242"/>
      <c r="S127" s="242"/>
      <c r="T127" s="24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4" t="s">
        <v>170</v>
      </c>
      <c r="AU127" s="244" t="s">
        <v>79</v>
      </c>
      <c r="AV127" s="13" t="s">
        <v>79</v>
      </c>
      <c r="AW127" s="13" t="s">
        <v>31</v>
      </c>
      <c r="AX127" s="13" t="s">
        <v>77</v>
      </c>
      <c r="AY127" s="244" t="s">
        <v>141</v>
      </c>
    </row>
    <row r="128" s="2" customFormat="1" ht="16.5" customHeight="1">
      <c r="A128" s="40"/>
      <c r="B128" s="41"/>
      <c r="C128" s="274" t="s">
        <v>298</v>
      </c>
      <c r="D128" s="274" t="s">
        <v>364</v>
      </c>
      <c r="E128" s="275" t="s">
        <v>1033</v>
      </c>
      <c r="F128" s="276" t="s">
        <v>1034</v>
      </c>
      <c r="G128" s="277" t="s">
        <v>288</v>
      </c>
      <c r="H128" s="278">
        <v>302</v>
      </c>
      <c r="I128" s="279"/>
      <c r="J128" s="280">
        <f>ROUND(I128*H128,2)</f>
        <v>0</v>
      </c>
      <c r="K128" s="276" t="s">
        <v>197</v>
      </c>
      <c r="L128" s="281"/>
      <c r="M128" s="282" t="s">
        <v>19</v>
      </c>
      <c r="N128" s="283" t="s">
        <v>40</v>
      </c>
      <c r="O128" s="86"/>
      <c r="P128" s="229">
        <f>O128*H128</f>
        <v>0</v>
      </c>
      <c r="Q128" s="229">
        <v>0.00034000000000000002</v>
      </c>
      <c r="R128" s="229">
        <f>Q128*H128</f>
        <v>0.10268000000000001</v>
      </c>
      <c r="S128" s="229">
        <v>0</v>
      </c>
      <c r="T128" s="23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31" t="s">
        <v>524</v>
      </c>
      <c r="AT128" s="231" t="s">
        <v>364</v>
      </c>
      <c r="AU128" s="231" t="s">
        <v>79</v>
      </c>
      <c r="AY128" s="19" t="s">
        <v>141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9" t="s">
        <v>77</v>
      </c>
      <c r="BK128" s="232">
        <f>ROUND(I128*H128,2)</f>
        <v>0</v>
      </c>
      <c r="BL128" s="19" t="s">
        <v>524</v>
      </c>
      <c r="BM128" s="231" t="s">
        <v>1132</v>
      </c>
    </row>
    <row r="129" s="2" customFormat="1" ht="16.5" customHeight="1">
      <c r="A129" s="40"/>
      <c r="B129" s="41"/>
      <c r="C129" s="220" t="s">
        <v>303</v>
      </c>
      <c r="D129" s="220" t="s">
        <v>144</v>
      </c>
      <c r="E129" s="221" t="s">
        <v>1024</v>
      </c>
      <c r="F129" s="222" t="s">
        <v>1025</v>
      </c>
      <c r="G129" s="223" t="s">
        <v>288</v>
      </c>
      <c r="H129" s="224">
        <v>216</v>
      </c>
      <c r="I129" s="225"/>
      <c r="J129" s="226">
        <f>ROUND(I129*H129,2)</f>
        <v>0</v>
      </c>
      <c r="K129" s="222" t="s">
        <v>19</v>
      </c>
      <c r="L129" s="46"/>
      <c r="M129" s="227" t="s">
        <v>19</v>
      </c>
      <c r="N129" s="228" t="s">
        <v>40</v>
      </c>
      <c r="O129" s="86"/>
      <c r="P129" s="229">
        <f>O129*H129</f>
        <v>0</v>
      </c>
      <c r="Q129" s="229">
        <v>0</v>
      </c>
      <c r="R129" s="229">
        <f>Q129*H129</f>
        <v>0</v>
      </c>
      <c r="S129" s="229">
        <v>0</v>
      </c>
      <c r="T129" s="230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31" t="s">
        <v>514</v>
      </c>
      <c r="AT129" s="231" t="s">
        <v>144</v>
      </c>
      <c r="AU129" s="231" t="s">
        <v>79</v>
      </c>
      <c r="AY129" s="19" t="s">
        <v>141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19" t="s">
        <v>77</v>
      </c>
      <c r="BK129" s="232">
        <f>ROUND(I129*H129,2)</f>
        <v>0</v>
      </c>
      <c r="BL129" s="19" t="s">
        <v>514</v>
      </c>
      <c r="BM129" s="231" t="s">
        <v>1133</v>
      </c>
    </row>
    <row r="130" s="13" customFormat="1">
      <c r="A130" s="13"/>
      <c r="B130" s="233"/>
      <c r="C130" s="234"/>
      <c r="D130" s="235" t="s">
        <v>170</v>
      </c>
      <c r="E130" s="236" t="s">
        <v>19</v>
      </c>
      <c r="F130" s="237" t="s">
        <v>1134</v>
      </c>
      <c r="G130" s="234"/>
      <c r="H130" s="238">
        <v>216</v>
      </c>
      <c r="I130" s="239"/>
      <c r="J130" s="234"/>
      <c r="K130" s="234"/>
      <c r="L130" s="240"/>
      <c r="M130" s="241"/>
      <c r="N130" s="242"/>
      <c r="O130" s="242"/>
      <c r="P130" s="242"/>
      <c r="Q130" s="242"/>
      <c r="R130" s="242"/>
      <c r="S130" s="242"/>
      <c r="T130" s="24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4" t="s">
        <v>170</v>
      </c>
      <c r="AU130" s="244" t="s">
        <v>79</v>
      </c>
      <c r="AV130" s="13" t="s">
        <v>79</v>
      </c>
      <c r="AW130" s="13" t="s">
        <v>31</v>
      </c>
      <c r="AX130" s="13" t="s">
        <v>77</v>
      </c>
      <c r="AY130" s="244" t="s">
        <v>141</v>
      </c>
    </row>
    <row r="131" s="2" customFormat="1" ht="16.5" customHeight="1">
      <c r="A131" s="40"/>
      <c r="B131" s="41"/>
      <c r="C131" s="220" t="s">
        <v>310</v>
      </c>
      <c r="D131" s="220" t="s">
        <v>144</v>
      </c>
      <c r="E131" s="221" t="s">
        <v>1036</v>
      </c>
      <c r="F131" s="222" t="s">
        <v>1037</v>
      </c>
      <c r="G131" s="223" t="s">
        <v>640</v>
      </c>
      <c r="H131" s="224">
        <v>2</v>
      </c>
      <c r="I131" s="225"/>
      <c r="J131" s="226">
        <f>ROUND(I131*H131,2)</f>
        <v>0</v>
      </c>
      <c r="K131" s="222" t="s">
        <v>197</v>
      </c>
      <c r="L131" s="46"/>
      <c r="M131" s="227" t="s">
        <v>19</v>
      </c>
      <c r="N131" s="228" t="s">
        <v>40</v>
      </c>
      <c r="O131" s="86"/>
      <c r="P131" s="229">
        <f>O131*H131</f>
        <v>0</v>
      </c>
      <c r="Q131" s="229">
        <v>0</v>
      </c>
      <c r="R131" s="229">
        <f>Q131*H131</f>
        <v>0</v>
      </c>
      <c r="S131" s="229">
        <v>0</v>
      </c>
      <c r="T131" s="230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31" t="s">
        <v>514</v>
      </c>
      <c r="AT131" s="231" t="s">
        <v>144</v>
      </c>
      <c r="AU131" s="231" t="s">
        <v>79</v>
      </c>
      <c r="AY131" s="19" t="s">
        <v>141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9" t="s">
        <v>77</v>
      </c>
      <c r="BK131" s="232">
        <f>ROUND(I131*H131,2)</f>
        <v>0</v>
      </c>
      <c r="BL131" s="19" t="s">
        <v>514</v>
      </c>
      <c r="BM131" s="231" t="s">
        <v>1135</v>
      </c>
    </row>
    <row r="132" s="2" customFormat="1" ht="16.5" customHeight="1">
      <c r="A132" s="40"/>
      <c r="B132" s="41"/>
      <c r="C132" s="220" t="s">
        <v>315</v>
      </c>
      <c r="D132" s="220" t="s">
        <v>144</v>
      </c>
      <c r="E132" s="221" t="s">
        <v>1039</v>
      </c>
      <c r="F132" s="222" t="s">
        <v>1040</v>
      </c>
      <c r="G132" s="223" t="s">
        <v>1041</v>
      </c>
      <c r="H132" s="224">
        <v>0.30199999999999999</v>
      </c>
      <c r="I132" s="225"/>
      <c r="J132" s="226">
        <f>ROUND(I132*H132,2)</f>
        <v>0</v>
      </c>
      <c r="K132" s="222" t="s">
        <v>197</v>
      </c>
      <c r="L132" s="46"/>
      <c r="M132" s="227" t="s">
        <v>19</v>
      </c>
      <c r="N132" s="228" t="s">
        <v>40</v>
      </c>
      <c r="O132" s="86"/>
      <c r="P132" s="229">
        <f>O132*H132</f>
        <v>0</v>
      </c>
      <c r="Q132" s="229">
        <v>0</v>
      </c>
      <c r="R132" s="229">
        <f>Q132*H132</f>
        <v>0</v>
      </c>
      <c r="S132" s="229">
        <v>0</v>
      </c>
      <c r="T132" s="230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31" t="s">
        <v>514</v>
      </c>
      <c r="AT132" s="231" t="s">
        <v>144</v>
      </c>
      <c r="AU132" s="231" t="s">
        <v>79</v>
      </c>
      <c r="AY132" s="19" t="s">
        <v>141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19" t="s">
        <v>77</v>
      </c>
      <c r="BK132" s="232">
        <f>ROUND(I132*H132,2)</f>
        <v>0</v>
      </c>
      <c r="BL132" s="19" t="s">
        <v>514</v>
      </c>
      <c r="BM132" s="231" t="s">
        <v>1136</v>
      </c>
    </row>
    <row r="133" s="2" customFormat="1" ht="16.5" customHeight="1">
      <c r="A133" s="40"/>
      <c r="B133" s="41"/>
      <c r="C133" s="220" t="s">
        <v>7</v>
      </c>
      <c r="D133" s="220" t="s">
        <v>144</v>
      </c>
      <c r="E133" s="221" t="s">
        <v>1043</v>
      </c>
      <c r="F133" s="222" t="s">
        <v>1044</v>
      </c>
      <c r="G133" s="223" t="s">
        <v>288</v>
      </c>
      <c r="H133" s="224">
        <v>220</v>
      </c>
      <c r="I133" s="225"/>
      <c r="J133" s="226">
        <f>ROUND(I133*H133,2)</f>
        <v>0</v>
      </c>
      <c r="K133" s="222" t="s">
        <v>197</v>
      </c>
      <c r="L133" s="46"/>
      <c r="M133" s="227" t="s">
        <v>19</v>
      </c>
      <c r="N133" s="228" t="s">
        <v>40</v>
      </c>
      <c r="O133" s="86"/>
      <c r="P133" s="229">
        <f>O133*H133</f>
        <v>0</v>
      </c>
      <c r="Q133" s="229">
        <v>0</v>
      </c>
      <c r="R133" s="229">
        <f>Q133*H133</f>
        <v>0</v>
      </c>
      <c r="S133" s="229">
        <v>0</v>
      </c>
      <c r="T133" s="230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31" t="s">
        <v>514</v>
      </c>
      <c r="AT133" s="231" t="s">
        <v>144</v>
      </c>
      <c r="AU133" s="231" t="s">
        <v>79</v>
      </c>
      <c r="AY133" s="19" t="s">
        <v>141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19" t="s">
        <v>77</v>
      </c>
      <c r="BK133" s="232">
        <f>ROUND(I133*H133,2)</f>
        <v>0</v>
      </c>
      <c r="BL133" s="19" t="s">
        <v>514</v>
      </c>
      <c r="BM133" s="231" t="s">
        <v>1137</v>
      </c>
    </row>
    <row r="134" s="13" customFormat="1">
      <c r="A134" s="13"/>
      <c r="B134" s="233"/>
      <c r="C134" s="234"/>
      <c r="D134" s="235" t="s">
        <v>170</v>
      </c>
      <c r="E134" s="236" t="s">
        <v>19</v>
      </c>
      <c r="F134" s="237" t="s">
        <v>1138</v>
      </c>
      <c r="G134" s="234"/>
      <c r="H134" s="238">
        <v>220</v>
      </c>
      <c r="I134" s="239"/>
      <c r="J134" s="234"/>
      <c r="K134" s="234"/>
      <c r="L134" s="240"/>
      <c r="M134" s="241"/>
      <c r="N134" s="242"/>
      <c r="O134" s="242"/>
      <c r="P134" s="242"/>
      <c r="Q134" s="242"/>
      <c r="R134" s="242"/>
      <c r="S134" s="242"/>
      <c r="T134" s="24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4" t="s">
        <v>170</v>
      </c>
      <c r="AU134" s="244" t="s">
        <v>79</v>
      </c>
      <c r="AV134" s="13" t="s">
        <v>79</v>
      </c>
      <c r="AW134" s="13" t="s">
        <v>31</v>
      </c>
      <c r="AX134" s="13" t="s">
        <v>77</v>
      </c>
      <c r="AY134" s="244" t="s">
        <v>141</v>
      </c>
    </row>
    <row r="135" s="2" customFormat="1" ht="16.5" customHeight="1">
      <c r="A135" s="40"/>
      <c r="B135" s="41"/>
      <c r="C135" s="220" t="s">
        <v>327</v>
      </c>
      <c r="D135" s="220" t="s">
        <v>144</v>
      </c>
      <c r="E135" s="221" t="s">
        <v>1047</v>
      </c>
      <c r="F135" s="222" t="s">
        <v>1048</v>
      </c>
      <c r="G135" s="223" t="s">
        <v>288</v>
      </c>
      <c r="H135" s="224">
        <v>180</v>
      </c>
      <c r="I135" s="225"/>
      <c r="J135" s="226">
        <f>ROUND(I135*H135,2)</f>
        <v>0</v>
      </c>
      <c r="K135" s="222" t="s">
        <v>19</v>
      </c>
      <c r="L135" s="46"/>
      <c r="M135" s="227" t="s">
        <v>19</v>
      </c>
      <c r="N135" s="228" t="s">
        <v>40</v>
      </c>
      <c r="O135" s="86"/>
      <c r="P135" s="229">
        <f>O135*H135</f>
        <v>0</v>
      </c>
      <c r="Q135" s="229">
        <v>0</v>
      </c>
      <c r="R135" s="229">
        <f>Q135*H135</f>
        <v>0</v>
      </c>
      <c r="S135" s="229">
        <v>0</v>
      </c>
      <c r="T135" s="230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31" t="s">
        <v>514</v>
      </c>
      <c r="AT135" s="231" t="s">
        <v>144</v>
      </c>
      <c r="AU135" s="231" t="s">
        <v>79</v>
      </c>
      <c r="AY135" s="19" t="s">
        <v>141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19" t="s">
        <v>77</v>
      </c>
      <c r="BK135" s="232">
        <f>ROUND(I135*H135,2)</f>
        <v>0</v>
      </c>
      <c r="BL135" s="19" t="s">
        <v>514</v>
      </c>
      <c r="BM135" s="231" t="s">
        <v>1139</v>
      </c>
    </row>
    <row r="136" s="13" customFormat="1">
      <c r="A136" s="13"/>
      <c r="B136" s="233"/>
      <c r="C136" s="234"/>
      <c r="D136" s="235" t="s">
        <v>170</v>
      </c>
      <c r="E136" s="236" t="s">
        <v>19</v>
      </c>
      <c r="F136" s="237" t="s">
        <v>1140</v>
      </c>
      <c r="G136" s="234"/>
      <c r="H136" s="238">
        <v>180</v>
      </c>
      <c r="I136" s="239"/>
      <c r="J136" s="234"/>
      <c r="K136" s="234"/>
      <c r="L136" s="240"/>
      <c r="M136" s="241"/>
      <c r="N136" s="242"/>
      <c r="O136" s="242"/>
      <c r="P136" s="242"/>
      <c r="Q136" s="242"/>
      <c r="R136" s="242"/>
      <c r="S136" s="242"/>
      <c r="T136" s="24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4" t="s">
        <v>170</v>
      </c>
      <c r="AU136" s="244" t="s">
        <v>79</v>
      </c>
      <c r="AV136" s="13" t="s">
        <v>79</v>
      </c>
      <c r="AW136" s="13" t="s">
        <v>31</v>
      </c>
      <c r="AX136" s="13" t="s">
        <v>77</v>
      </c>
      <c r="AY136" s="244" t="s">
        <v>141</v>
      </c>
    </row>
    <row r="137" s="2" customFormat="1" ht="16.5" customHeight="1">
      <c r="A137" s="40"/>
      <c r="B137" s="41"/>
      <c r="C137" s="220" t="s">
        <v>334</v>
      </c>
      <c r="D137" s="220" t="s">
        <v>144</v>
      </c>
      <c r="E137" s="221" t="s">
        <v>1051</v>
      </c>
      <c r="F137" s="222" t="s">
        <v>1052</v>
      </c>
      <c r="G137" s="223" t="s">
        <v>640</v>
      </c>
      <c r="H137" s="224">
        <v>1</v>
      </c>
      <c r="I137" s="225"/>
      <c r="J137" s="226">
        <f>ROUND(I137*H137,2)</f>
        <v>0</v>
      </c>
      <c r="K137" s="222" t="s">
        <v>197</v>
      </c>
      <c r="L137" s="46"/>
      <c r="M137" s="227" t="s">
        <v>19</v>
      </c>
      <c r="N137" s="228" t="s">
        <v>40</v>
      </c>
      <c r="O137" s="86"/>
      <c r="P137" s="229">
        <f>O137*H137</f>
        <v>0</v>
      </c>
      <c r="Q137" s="229">
        <v>0</v>
      </c>
      <c r="R137" s="229">
        <f>Q137*H137</f>
        <v>0</v>
      </c>
      <c r="S137" s="229">
        <v>0</v>
      </c>
      <c r="T137" s="230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31" t="s">
        <v>514</v>
      </c>
      <c r="AT137" s="231" t="s">
        <v>144</v>
      </c>
      <c r="AU137" s="231" t="s">
        <v>79</v>
      </c>
      <c r="AY137" s="19" t="s">
        <v>141</v>
      </c>
      <c r="BE137" s="232">
        <f>IF(N137="základní",J137,0)</f>
        <v>0</v>
      </c>
      <c r="BF137" s="232">
        <f>IF(N137="snížená",J137,0)</f>
        <v>0</v>
      </c>
      <c r="BG137" s="232">
        <f>IF(N137="zákl. přenesená",J137,0)</f>
        <v>0</v>
      </c>
      <c r="BH137" s="232">
        <f>IF(N137="sníž. přenesená",J137,0)</f>
        <v>0</v>
      </c>
      <c r="BI137" s="232">
        <f>IF(N137="nulová",J137,0)</f>
        <v>0</v>
      </c>
      <c r="BJ137" s="19" t="s">
        <v>77</v>
      </c>
      <c r="BK137" s="232">
        <f>ROUND(I137*H137,2)</f>
        <v>0</v>
      </c>
      <c r="BL137" s="19" t="s">
        <v>514</v>
      </c>
      <c r="BM137" s="231" t="s">
        <v>1141</v>
      </c>
    </row>
    <row r="138" s="2" customFormat="1" ht="16.5" customHeight="1">
      <c r="A138" s="40"/>
      <c r="B138" s="41"/>
      <c r="C138" s="220" t="s">
        <v>342</v>
      </c>
      <c r="D138" s="220" t="s">
        <v>144</v>
      </c>
      <c r="E138" s="221" t="s">
        <v>1054</v>
      </c>
      <c r="F138" s="222" t="s">
        <v>1055</v>
      </c>
      <c r="G138" s="223" t="s">
        <v>640</v>
      </c>
      <c r="H138" s="224">
        <v>1</v>
      </c>
      <c r="I138" s="225"/>
      <c r="J138" s="226">
        <f>ROUND(I138*H138,2)</f>
        <v>0</v>
      </c>
      <c r="K138" s="222" t="s">
        <v>19</v>
      </c>
      <c r="L138" s="46"/>
      <c r="M138" s="227" t="s">
        <v>19</v>
      </c>
      <c r="N138" s="228" t="s">
        <v>40</v>
      </c>
      <c r="O138" s="86"/>
      <c r="P138" s="229">
        <f>O138*H138</f>
        <v>0</v>
      </c>
      <c r="Q138" s="229">
        <v>0</v>
      </c>
      <c r="R138" s="229">
        <f>Q138*H138</f>
        <v>0</v>
      </c>
      <c r="S138" s="229">
        <v>0</v>
      </c>
      <c r="T138" s="230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31" t="s">
        <v>514</v>
      </c>
      <c r="AT138" s="231" t="s">
        <v>144</v>
      </c>
      <c r="AU138" s="231" t="s">
        <v>79</v>
      </c>
      <c r="AY138" s="19" t="s">
        <v>141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19" t="s">
        <v>77</v>
      </c>
      <c r="BK138" s="232">
        <f>ROUND(I138*H138,2)</f>
        <v>0</v>
      </c>
      <c r="BL138" s="19" t="s">
        <v>514</v>
      </c>
      <c r="BM138" s="231" t="s">
        <v>1142</v>
      </c>
    </row>
    <row r="139" s="12" customFormat="1" ht="22.8" customHeight="1">
      <c r="A139" s="12"/>
      <c r="B139" s="204"/>
      <c r="C139" s="205"/>
      <c r="D139" s="206" t="s">
        <v>68</v>
      </c>
      <c r="E139" s="218" t="s">
        <v>509</v>
      </c>
      <c r="F139" s="218" t="s">
        <v>510</v>
      </c>
      <c r="G139" s="205"/>
      <c r="H139" s="205"/>
      <c r="I139" s="208"/>
      <c r="J139" s="219">
        <f>BK139</f>
        <v>0</v>
      </c>
      <c r="K139" s="205"/>
      <c r="L139" s="210"/>
      <c r="M139" s="211"/>
      <c r="N139" s="212"/>
      <c r="O139" s="212"/>
      <c r="P139" s="213">
        <f>SUM(P140:P175)</f>
        <v>0</v>
      </c>
      <c r="Q139" s="212"/>
      <c r="R139" s="213">
        <f>SUM(R140:R175)</f>
        <v>92.248954179999998</v>
      </c>
      <c r="S139" s="212"/>
      <c r="T139" s="214">
        <f>SUM(T140:T175)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15" t="s">
        <v>155</v>
      </c>
      <c r="AT139" s="216" t="s">
        <v>68</v>
      </c>
      <c r="AU139" s="216" t="s">
        <v>77</v>
      </c>
      <c r="AY139" s="215" t="s">
        <v>141</v>
      </c>
      <c r="BK139" s="217">
        <f>SUM(BK140:BK175)</f>
        <v>0</v>
      </c>
    </row>
    <row r="140" s="2" customFormat="1" ht="16.5" customHeight="1">
      <c r="A140" s="40"/>
      <c r="B140" s="41"/>
      <c r="C140" s="220" t="s">
        <v>500</v>
      </c>
      <c r="D140" s="220" t="s">
        <v>144</v>
      </c>
      <c r="E140" s="221" t="s">
        <v>1060</v>
      </c>
      <c r="F140" s="222" t="s">
        <v>1061</v>
      </c>
      <c r="G140" s="223" t="s">
        <v>1041</v>
      </c>
      <c r="H140" s="224">
        <v>0.151</v>
      </c>
      <c r="I140" s="225"/>
      <c r="J140" s="226">
        <f>ROUND(I140*H140,2)</f>
        <v>0</v>
      </c>
      <c r="K140" s="222" t="s">
        <v>197</v>
      </c>
      <c r="L140" s="46"/>
      <c r="M140" s="227" t="s">
        <v>19</v>
      </c>
      <c r="N140" s="228" t="s">
        <v>40</v>
      </c>
      <c r="O140" s="86"/>
      <c r="P140" s="229">
        <f>O140*H140</f>
        <v>0</v>
      </c>
      <c r="Q140" s="229">
        <v>0.0088000000000000005</v>
      </c>
      <c r="R140" s="229">
        <f>Q140*H140</f>
        <v>0.0013288</v>
      </c>
      <c r="S140" s="229">
        <v>0</v>
      </c>
      <c r="T140" s="230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31" t="s">
        <v>514</v>
      </c>
      <c r="AT140" s="231" t="s">
        <v>144</v>
      </c>
      <c r="AU140" s="231" t="s">
        <v>79</v>
      </c>
      <c r="AY140" s="19" t="s">
        <v>141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19" t="s">
        <v>77</v>
      </c>
      <c r="BK140" s="232">
        <f>ROUND(I140*H140,2)</f>
        <v>0</v>
      </c>
      <c r="BL140" s="19" t="s">
        <v>514</v>
      </c>
      <c r="BM140" s="231" t="s">
        <v>1143</v>
      </c>
    </row>
    <row r="141" s="2" customFormat="1" ht="24" customHeight="1">
      <c r="A141" s="40"/>
      <c r="B141" s="41"/>
      <c r="C141" s="220" t="s">
        <v>504</v>
      </c>
      <c r="D141" s="220" t="s">
        <v>144</v>
      </c>
      <c r="E141" s="221" t="s">
        <v>1144</v>
      </c>
      <c r="F141" s="222" t="s">
        <v>1145</v>
      </c>
      <c r="G141" s="223" t="s">
        <v>196</v>
      </c>
      <c r="H141" s="224">
        <v>60</v>
      </c>
      <c r="I141" s="225"/>
      <c r="J141" s="226">
        <f>ROUND(I141*H141,2)</f>
        <v>0</v>
      </c>
      <c r="K141" s="222" t="s">
        <v>197</v>
      </c>
      <c r="L141" s="46"/>
      <c r="M141" s="227" t="s">
        <v>19</v>
      </c>
      <c r="N141" s="228" t="s">
        <v>40</v>
      </c>
      <c r="O141" s="86"/>
      <c r="P141" s="229">
        <f>O141*H141</f>
        <v>0</v>
      </c>
      <c r="Q141" s="229">
        <v>0</v>
      </c>
      <c r="R141" s="229">
        <f>Q141*H141</f>
        <v>0</v>
      </c>
      <c r="S141" s="229">
        <v>0</v>
      </c>
      <c r="T141" s="230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31" t="s">
        <v>514</v>
      </c>
      <c r="AT141" s="231" t="s">
        <v>144</v>
      </c>
      <c r="AU141" s="231" t="s">
        <v>79</v>
      </c>
      <c r="AY141" s="19" t="s">
        <v>141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19" t="s">
        <v>77</v>
      </c>
      <c r="BK141" s="232">
        <f>ROUND(I141*H141,2)</f>
        <v>0</v>
      </c>
      <c r="BL141" s="19" t="s">
        <v>514</v>
      </c>
      <c r="BM141" s="231" t="s">
        <v>1146</v>
      </c>
    </row>
    <row r="142" s="13" customFormat="1">
      <c r="A142" s="13"/>
      <c r="B142" s="233"/>
      <c r="C142" s="234"/>
      <c r="D142" s="235" t="s">
        <v>170</v>
      </c>
      <c r="E142" s="236" t="s">
        <v>19</v>
      </c>
      <c r="F142" s="237" t="s">
        <v>1147</v>
      </c>
      <c r="G142" s="234"/>
      <c r="H142" s="238">
        <v>60</v>
      </c>
      <c r="I142" s="239"/>
      <c r="J142" s="234"/>
      <c r="K142" s="234"/>
      <c r="L142" s="240"/>
      <c r="M142" s="241"/>
      <c r="N142" s="242"/>
      <c r="O142" s="242"/>
      <c r="P142" s="242"/>
      <c r="Q142" s="242"/>
      <c r="R142" s="242"/>
      <c r="S142" s="242"/>
      <c r="T142" s="24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4" t="s">
        <v>170</v>
      </c>
      <c r="AU142" s="244" t="s">
        <v>79</v>
      </c>
      <c r="AV142" s="13" t="s">
        <v>79</v>
      </c>
      <c r="AW142" s="13" t="s">
        <v>31</v>
      </c>
      <c r="AX142" s="13" t="s">
        <v>77</v>
      </c>
      <c r="AY142" s="244" t="s">
        <v>141</v>
      </c>
    </row>
    <row r="143" s="2" customFormat="1" ht="24" customHeight="1">
      <c r="A143" s="40"/>
      <c r="B143" s="41"/>
      <c r="C143" s="220" t="s">
        <v>511</v>
      </c>
      <c r="D143" s="220" t="s">
        <v>144</v>
      </c>
      <c r="E143" s="221" t="s">
        <v>1148</v>
      </c>
      <c r="F143" s="222" t="s">
        <v>1149</v>
      </c>
      <c r="G143" s="223" t="s">
        <v>288</v>
      </c>
      <c r="H143" s="224">
        <v>4</v>
      </c>
      <c r="I143" s="225"/>
      <c r="J143" s="226">
        <f>ROUND(I143*H143,2)</f>
        <v>0</v>
      </c>
      <c r="K143" s="222" t="s">
        <v>197</v>
      </c>
      <c r="L143" s="46"/>
      <c r="M143" s="227" t="s">
        <v>19</v>
      </c>
      <c r="N143" s="228" t="s">
        <v>40</v>
      </c>
      <c r="O143" s="86"/>
      <c r="P143" s="229">
        <f>O143*H143</f>
        <v>0</v>
      </c>
      <c r="Q143" s="229">
        <v>0</v>
      </c>
      <c r="R143" s="229">
        <f>Q143*H143</f>
        <v>0</v>
      </c>
      <c r="S143" s="229">
        <v>0</v>
      </c>
      <c r="T143" s="230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31" t="s">
        <v>514</v>
      </c>
      <c r="AT143" s="231" t="s">
        <v>144</v>
      </c>
      <c r="AU143" s="231" t="s">
        <v>79</v>
      </c>
      <c r="AY143" s="19" t="s">
        <v>141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19" t="s">
        <v>77</v>
      </c>
      <c r="BK143" s="232">
        <f>ROUND(I143*H143,2)</f>
        <v>0</v>
      </c>
      <c r="BL143" s="19" t="s">
        <v>514</v>
      </c>
      <c r="BM143" s="231" t="s">
        <v>1150</v>
      </c>
    </row>
    <row r="144" s="2" customFormat="1" ht="24" customHeight="1">
      <c r="A144" s="40"/>
      <c r="B144" s="41"/>
      <c r="C144" s="220" t="s">
        <v>516</v>
      </c>
      <c r="D144" s="220" t="s">
        <v>144</v>
      </c>
      <c r="E144" s="221" t="s">
        <v>1151</v>
      </c>
      <c r="F144" s="222" t="s">
        <v>1152</v>
      </c>
      <c r="G144" s="223" t="s">
        <v>196</v>
      </c>
      <c r="H144" s="224">
        <v>15</v>
      </c>
      <c r="I144" s="225"/>
      <c r="J144" s="226">
        <f>ROUND(I144*H144,2)</f>
        <v>0</v>
      </c>
      <c r="K144" s="222" t="s">
        <v>197</v>
      </c>
      <c r="L144" s="46"/>
      <c r="M144" s="227" t="s">
        <v>19</v>
      </c>
      <c r="N144" s="228" t="s">
        <v>40</v>
      </c>
      <c r="O144" s="86"/>
      <c r="P144" s="229">
        <f>O144*H144</f>
        <v>0</v>
      </c>
      <c r="Q144" s="229">
        <v>0</v>
      </c>
      <c r="R144" s="229">
        <f>Q144*H144</f>
        <v>0</v>
      </c>
      <c r="S144" s="229">
        <v>0</v>
      </c>
      <c r="T144" s="230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31" t="s">
        <v>514</v>
      </c>
      <c r="AT144" s="231" t="s">
        <v>144</v>
      </c>
      <c r="AU144" s="231" t="s">
        <v>79</v>
      </c>
      <c r="AY144" s="19" t="s">
        <v>141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19" t="s">
        <v>77</v>
      </c>
      <c r="BK144" s="232">
        <f>ROUND(I144*H144,2)</f>
        <v>0</v>
      </c>
      <c r="BL144" s="19" t="s">
        <v>514</v>
      </c>
      <c r="BM144" s="231" t="s">
        <v>1153</v>
      </c>
    </row>
    <row r="145" s="13" customFormat="1">
      <c r="A145" s="13"/>
      <c r="B145" s="233"/>
      <c r="C145" s="234"/>
      <c r="D145" s="235" t="s">
        <v>170</v>
      </c>
      <c r="E145" s="236" t="s">
        <v>19</v>
      </c>
      <c r="F145" s="237" t="s">
        <v>1154</v>
      </c>
      <c r="G145" s="234"/>
      <c r="H145" s="238">
        <v>15</v>
      </c>
      <c r="I145" s="239"/>
      <c r="J145" s="234"/>
      <c r="K145" s="234"/>
      <c r="L145" s="240"/>
      <c r="M145" s="241"/>
      <c r="N145" s="242"/>
      <c r="O145" s="242"/>
      <c r="P145" s="242"/>
      <c r="Q145" s="242"/>
      <c r="R145" s="242"/>
      <c r="S145" s="242"/>
      <c r="T145" s="24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4" t="s">
        <v>170</v>
      </c>
      <c r="AU145" s="244" t="s">
        <v>79</v>
      </c>
      <c r="AV145" s="13" t="s">
        <v>79</v>
      </c>
      <c r="AW145" s="13" t="s">
        <v>31</v>
      </c>
      <c r="AX145" s="13" t="s">
        <v>77</v>
      </c>
      <c r="AY145" s="244" t="s">
        <v>141</v>
      </c>
    </row>
    <row r="146" s="2" customFormat="1" ht="24" customHeight="1">
      <c r="A146" s="40"/>
      <c r="B146" s="41"/>
      <c r="C146" s="220" t="s">
        <v>521</v>
      </c>
      <c r="D146" s="220" t="s">
        <v>144</v>
      </c>
      <c r="E146" s="221" t="s">
        <v>1155</v>
      </c>
      <c r="F146" s="222" t="s">
        <v>1156</v>
      </c>
      <c r="G146" s="223" t="s">
        <v>196</v>
      </c>
      <c r="H146" s="224">
        <v>60</v>
      </c>
      <c r="I146" s="225"/>
      <c r="J146" s="226">
        <f>ROUND(I146*H146,2)</f>
        <v>0</v>
      </c>
      <c r="K146" s="222" t="s">
        <v>197</v>
      </c>
      <c r="L146" s="46"/>
      <c r="M146" s="227" t="s">
        <v>19</v>
      </c>
      <c r="N146" s="228" t="s">
        <v>40</v>
      </c>
      <c r="O146" s="86"/>
      <c r="P146" s="229">
        <f>O146*H146</f>
        <v>0</v>
      </c>
      <c r="Q146" s="229">
        <v>0</v>
      </c>
      <c r="R146" s="229">
        <f>Q146*H146</f>
        <v>0</v>
      </c>
      <c r="S146" s="229">
        <v>0</v>
      </c>
      <c r="T146" s="230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31" t="s">
        <v>514</v>
      </c>
      <c r="AT146" s="231" t="s">
        <v>144</v>
      </c>
      <c r="AU146" s="231" t="s">
        <v>79</v>
      </c>
      <c r="AY146" s="19" t="s">
        <v>141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19" t="s">
        <v>77</v>
      </c>
      <c r="BK146" s="232">
        <f>ROUND(I146*H146,2)</f>
        <v>0</v>
      </c>
      <c r="BL146" s="19" t="s">
        <v>514</v>
      </c>
      <c r="BM146" s="231" t="s">
        <v>1157</v>
      </c>
    </row>
    <row r="147" s="13" customFormat="1">
      <c r="A147" s="13"/>
      <c r="B147" s="233"/>
      <c r="C147" s="234"/>
      <c r="D147" s="235" t="s">
        <v>170</v>
      </c>
      <c r="E147" s="236" t="s">
        <v>19</v>
      </c>
      <c r="F147" s="237" t="s">
        <v>1158</v>
      </c>
      <c r="G147" s="234"/>
      <c r="H147" s="238">
        <v>15</v>
      </c>
      <c r="I147" s="239"/>
      <c r="J147" s="234"/>
      <c r="K147" s="234"/>
      <c r="L147" s="240"/>
      <c r="M147" s="241"/>
      <c r="N147" s="242"/>
      <c r="O147" s="242"/>
      <c r="P147" s="242"/>
      <c r="Q147" s="242"/>
      <c r="R147" s="242"/>
      <c r="S147" s="242"/>
      <c r="T147" s="24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4" t="s">
        <v>170</v>
      </c>
      <c r="AU147" s="244" t="s">
        <v>79</v>
      </c>
      <c r="AV147" s="13" t="s">
        <v>79</v>
      </c>
      <c r="AW147" s="13" t="s">
        <v>31</v>
      </c>
      <c r="AX147" s="13" t="s">
        <v>69</v>
      </c>
      <c r="AY147" s="244" t="s">
        <v>141</v>
      </c>
    </row>
    <row r="148" s="13" customFormat="1">
      <c r="A148" s="13"/>
      <c r="B148" s="233"/>
      <c r="C148" s="234"/>
      <c r="D148" s="235" t="s">
        <v>170</v>
      </c>
      <c r="E148" s="236" t="s">
        <v>19</v>
      </c>
      <c r="F148" s="237" t="s">
        <v>1159</v>
      </c>
      <c r="G148" s="234"/>
      <c r="H148" s="238">
        <v>45</v>
      </c>
      <c r="I148" s="239"/>
      <c r="J148" s="234"/>
      <c r="K148" s="234"/>
      <c r="L148" s="240"/>
      <c r="M148" s="241"/>
      <c r="N148" s="242"/>
      <c r="O148" s="242"/>
      <c r="P148" s="242"/>
      <c r="Q148" s="242"/>
      <c r="R148" s="242"/>
      <c r="S148" s="242"/>
      <c r="T148" s="24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4" t="s">
        <v>170</v>
      </c>
      <c r="AU148" s="244" t="s">
        <v>79</v>
      </c>
      <c r="AV148" s="13" t="s">
        <v>79</v>
      </c>
      <c r="AW148" s="13" t="s">
        <v>31</v>
      </c>
      <c r="AX148" s="13" t="s">
        <v>69</v>
      </c>
      <c r="AY148" s="244" t="s">
        <v>141</v>
      </c>
    </row>
    <row r="149" s="15" customFormat="1">
      <c r="A149" s="15"/>
      <c r="B149" s="260"/>
      <c r="C149" s="261"/>
      <c r="D149" s="235" t="s">
        <v>170</v>
      </c>
      <c r="E149" s="262" t="s">
        <v>19</v>
      </c>
      <c r="F149" s="263" t="s">
        <v>230</v>
      </c>
      <c r="G149" s="261"/>
      <c r="H149" s="264">
        <v>60</v>
      </c>
      <c r="I149" s="265"/>
      <c r="J149" s="261"/>
      <c r="K149" s="261"/>
      <c r="L149" s="266"/>
      <c r="M149" s="267"/>
      <c r="N149" s="268"/>
      <c r="O149" s="268"/>
      <c r="P149" s="268"/>
      <c r="Q149" s="268"/>
      <c r="R149" s="268"/>
      <c r="S149" s="268"/>
      <c r="T149" s="269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70" t="s">
        <v>170</v>
      </c>
      <c r="AU149" s="270" t="s">
        <v>79</v>
      </c>
      <c r="AV149" s="15" t="s">
        <v>161</v>
      </c>
      <c r="AW149" s="15" t="s">
        <v>31</v>
      </c>
      <c r="AX149" s="15" t="s">
        <v>77</v>
      </c>
      <c r="AY149" s="270" t="s">
        <v>141</v>
      </c>
    </row>
    <row r="150" s="2" customFormat="1" ht="36" customHeight="1">
      <c r="A150" s="40"/>
      <c r="B150" s="41"/>
      <c r="C150" s="220" t="s">
        <v>655</v>
      </c>
      <c r="D150" s="220" t="s">
        <v>144</v>
      </c>
      <c r="E150" s="221" t="s">
        <v>1160</v>
      </c>
      <c r="F150" s="222" t="s">
        <v>1161</v>
      </c>
      <c r="G150" s="223" t="s">
        <v>288</v>
      </c>
      <c r="H150" s="224">
        <v>66</v>
      </c>
      <c r="I150" s="225"/>
      <c r="J150" s="226">
        <f>ROUND(I150*H150,2)</f>
        <v>0</v>
      </c>
      <c r="K150" s="222" t="s">
        <v>197</v>
      </c>
      <c r="L150" s="46"/>
      <c r="M150" s="227" t="s">
        <v>19</v>
      </c>
      <c r="N150" s="228" t="s">
        <v>40</v>
      </c>
      <c r="O150" s="86"/>
      <c r="P150" s="229">
        <f>O150*H150</f>
        <v>0</v>
      </c>
      <c r="Q150" s="229">
        <v>0</v>
      </c>
      <c r="R150" s="229">
        <f>Q150*H150</f>
        <v>0</v>
      </c>
      <c r="S150" s="229">
        <v>0</v>
      </c>
      <c r="T150" s="230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31" t="s">
        <v>514</v>
      </c>
      <c r="AT150" s="231" t="s">
        <v>144</v>
      </c>
      <c r="AU150" s="231" t="s">
        <v>79</v>
      </c>
      <c r="AY150" s="19" t="s">
        <v>141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19" t="s">
        <v>77</v>
      </c>
      <c r="BK150" s="232">
        <f>ROUND(I150*H150,2)</f>
        <v>0</v>
      </c>
      <c r="BL150" s="19" t="s">
        <v>514</v>
      </c>
      <c r="BM150" s="231" t="s">
        <v>1162</v>
      </c>
    </row>
    <row r="151" s="2" customFormat="1" ht="36" customHeight="1">
      <c r="A151" s="40"/>
      <c r="B151" s="41"/>
      <c r="C151" s="220" t="s">
        <v>659</v>
      </c>
      <c r="D151" s="220" t="s">
        <v>144</v>
      </c>
      <c r="E151" s="221" t="s">
        <v>1163</v>
      </c>
      <c r="F151" s="222" t="s">
        <v>1164</v>
      </c>
      <c r="G151" s="223" t="s">
        <v>288</v>
      </c>
      <c r="H151" s="224">
        <v>47</v>
      </c>
      <c r="I151" s="225"/>
      <c r="J151" s="226">
        <f>ROUND(I151*H151,2)</f>
        <v>0</v>
      </c>
      <c r="K151" s="222" t="s">
        <v>197</v>
      </c>
      <c r="L151" s="46"/>
      <c r="M151" s="227" t="s">
        <v>19</v>
      </c>
      <c r="N151" s="228" t="s">
        <v>40</v>
      </c>
      <c r="O151" s="86"/>
      <c r="P151" s="229">
        <f>O151*H151</f>
        <v>0</v>
      </c>
      <c r="Q151" s="229">
        <v>0</v>
      </c>
      <c r="R151" s="229">
        <f>Q151*H151</f>
        <v>0</v>
      </c>
      <c r="S151" s="229">
        <v>0</v>
      </c>
      <c r="T151" s="230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31" t="s">
        <v>514</v>
      </c>
      <c r="AT151" s="231" t="s">
        <v>144</v>
      </c>
      <c r="AU151" s="231" t="s">
        <v>79</v>
      </c>
      <c r="AY151" s="19" t="s">
        <v>141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19" t="s">
        <v>77</v>
      </c>
      <c r="BK151" s="232">
        <f>ROUND(I151*H151,2)</f>
        <v>0</v>
      </c>
      <c r="BL151" s="19" t="s">
        <v>514</v>
      </c>
      <c r="BM151" s="231" t="s">
        <v>1165</v>
      </c>
    </row>
    <row r="152" s="2" customFormat="1" ht="24" customHeight="1">
      <c r="A152" s="40"/>
      <c r="B152" s="41"/>
      <c r="C152" s="220" t="s">
        <v>385</v>
      </c>
      <c r="D152" s="220" t="s">
        <v>144</v>
      </c>
      <c r="E152" s="221" t="s">
        <v>1066</v>
      </c>
      <c r="F152" s="222" t="s">
        <v>1067</v>
      </c>
      <c r="G152" s="223" t="s">
        <v>288</v>
      </c>
      <c r="H152" s="224">
        <v>66</v>
      </c>
      <c r="I152" s="225"/>
      <c r="J152" s="226">
        <f>ROUND(I152*H152,2)</f>
        <v>0</v>
      </c>
      <c r="K152" s="222" t="s">
        <v>197</v>
      </c>
      <c r="L152" s="46"/>
      <c r="M152" s="227" t="s">
        <v>19</v>
      </c>
      <c r="N152" s="228" t="s">
        <v>40</v>
      </c>
      <c r="O152" s="86"/>
      <c r="P152" s="229">
        <f>O152*H152</f>
        <v>0</v>
      </c>
      <c r="Q152" s="229">
        <v>0.20300000000000001</v>
      </c>
      <c r="R152" s="229">
        <f>Q152*H152</f>
        <v>13.398000000000002</v>
      </c>
      <c r="S152" s="229">
        <v>0</v>
      </c>
      <c r="T152" s="230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31" t="s">
        <v>514</v>
      </c>
      <c r="AT152" s="231" t="s">
        <v>144</v>
      </c>
      <c r="AU152" s="231" t="s">
        <v>79</v>
      </c>
      <c r="AY152" s="19" t="s">
        <v>141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9" t="s">
        <v>77</v>
      </c>
      <c r="BK152" s="232">
        <f>ROUND(I152*H152,2)</f>
        <v>0</v>
      </c>
      <c r="BL152" s="19" t="s">
        <v>514</v>
      </c>
      <c r="BM152" s="231" t="s">
        <v>1166</v>
      </c>
    </row>
    <row r="153" s="2" customFormat="1" ht="16.5" customHeight="1">
      <c r="A153" s="40"/>
      <c r="B153" s="41"/>
      <c r="C153" s="274" t="s">
        <v>685</v>
      </c>
      <c r="D153" s="274" t="s">
        <v>364</v>
      </c>
      <c r="E153" s="275" t="s">
        <v>453</v>
      </c>
      <c r="F153" s="276" t="s">
        <v>454</v>
      </c>
      <c r="G153" s="277" t="s">
        <v>252</v>
      </c>
      <c r="H153" s="278">
        <v>8.3160000000000007</v>
      </c>
      <c r="I153" s="279"/>
      <c r="J153" s="280">
        <f>ROUND(I153*H153,2)</f>
        <v>0</v>
      </c>
      <c r="K153" s="276" t="s">
        <v>197</v>
      </c>
      <c r="L153" s="281"/>
      <c r="M153" s="282" t="s">
        <v>19</v>
      </c>
      <c r="N153" s="283" t="s">
        <v>40</v>
      </c>
      <c r="O153" s="86"/>
      <c r="P153" s="229">
        <f>O153*H153</f>
        <v>0</v>
      </c>
      <c r="Q153" s="229">
        <v>1</v>
      </c>
      <c r="R153" s="229">
        <f>Q153*H153</f>
        <v>8.3160000000000007</v>
      </c>
      <c r="S153" s="229">
        <v>0</v>
      </c>
      <c r="T153" s="230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31" t="s">
        <v>524</v>
      </c>
      <c r="AT153" s="231" t="s">
        <v>364</v>
      </c>
      <c r="AU153" s="231" t="s">
        <v>79</v>
      </c>
      <c r="AY153" s="19" t="s">
        <v>141</v>
      </c>
      <c r="BE153" s="232">
        <f>IF(N153="základní",J153,0)</f>
        <v>0</v>
      </c>
      <c r="BF153" s="232">
        <f>IF(N153="snížená",J153,0)</f>
        <v>0</v>
      </c>
      <c r="BG153" s="232">
        <f>IF(N153="zákl. přenesená",J153,0)</f>
        <v>0</v>
      </c>
      <c r="BH153" s="232">
        <f>IF(N153="sníž. přenesená",J153,0)</f>
        <v>0</v>
      </c>
      <c r="BI153" s="232">
        <f>IF(N153="nulová",J153,0)</f>
        <v>0</v>
      </c>
      <c r="BJ153" s="19" t="s">
        <v>77</v>
      </c>
      <c r="BK153" s="232">
        <f>ROUND(I153*H153,2)</f>
        <v>0</v>
      </c>
      <c r="BL153" s="19" t="s">
        <v>524</v>
      </c>
      <c r="BM153" s="231" t="s">
        <v>1167</v>
      </c>
    </row>
    <row r="154" s="13" customFormat="1">
      <c r="A154" s="13"/>
      <c r="B154" s="233"/>
      <c r="C154" s="234"/>
      <c r="D154" s="235" t="s">
        <v>170</v>
      </c>
      <c r="E154" s="236" t="s">
        <v>19</v>
      </c>
      <c r="F154" s="237" t="s">
        <v>1168</v>
      </c>
      <c r="G154" s="234"/>
      <c r="H154" s="238">
        <v>8.3160000000000007</v>
      </c>
      <c r="I154" s="239"/>
      <c r="J154" s="234"/>
      <c r="K154" s="234"/>
      <c r="L154" s="240"/>
      <c r="M154" s="241"/>
      <c r="N154" s="242"/>
      <c r="O154" s="242"/>
      <c r="P154" s="242"/>
      <c r="Q154" s="242"/>
      <c r="R154" s="242"/>
      <c r="S154" s="242"/>
      <c r="T154" s="24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4" t="s">
        <v>170</v>
      </c>
      <c r="AU154" s="244" t="s">
        <v>79</v>
      </c>
      <c r="AV154" s="13" t="s">
        <v>79</v>
      </c>
      <c r="AW154" s="13" t="s">
        <v>31</v>
      </c>
      <c r="AX154" s="13" t="s">
        <v>77</v>
      </c>
      <c r="AY154" s="244" t="s">
        <v>141</v>
      </c>
    </row>
    <row r="155" s="2" customFormat="1" ht="16.5" customHeight="1">
      <c r="A155" s="40"/>
      <c r="B155" s="41"/>
      <c r="C155" s="274" t="s">
        <v>689</v>
      </c>
      <c r="D155" s="274" t="s">
        <v>364</v>
      </c>
      <c r="E155" s="275" t="s">
        <v>1169</v>
      </c>
      <c r="F155" s="276" t="s">
        <v>1170</v>
      </c>
      <c r="G155" s="277" t="s">
        <v>288</v>
      </c>
      <c r="H155" s="278">
        <v>66</v>
      </c>
      <c r="I155" s="279"/>
      <c r="J155" s="280">
        <f>ROUND(I155*H155,2)</f>
        <v>0</v>
      </c>
      <c r="K155" s="276" t="s">
        <v>197</v>
      </c>
      <c r="L155" s="281"/>
      <c r="M155" s="282" t="s">
        <v>19</v>
      </c>
      <c r="N155" s="283" t="s">
        <v>40</v>
      </c>
      <c r="O155" s="86"/>
      <c r="P155" s="229">
        <f>O155*H155</f>
        <v>0</v>
      </c>
      <c r="Q155" s="229">
        <v>0.0011800000000000001</v>
      </c>
      <c r="R155" s="229">
        <f>Q155*H155</f>
        <v>0.077880000000000005</v>
      </c>
      <c r="S155" s="229">
        <v>0</v>
      </c>
      <c r="T155" s="230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31" t="s">
        <v>524</v>
      </c>
      <c r="AT155" s="231" t="s">
        <v>364</v>
      </c>
      <c r="AU155" s="231" t="s">
        <v>79</v>
      </c>
      <c r="AY155" s="19" t="s">
        <v>141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19" t="s">
        <v>77</v>
      </c>
      <c r="BK155" s="232">
        <f>ROUND(I155*H155,2)</f>
        <v>0</v>
      </c>
      <c r="BL155" s="19" t="s">
        <v>524</v>
      </c>
      <c r="BM155" s="231" t="s">
        <v>1171</v>
      </c>
    </row>
    <row r="156" s="2" customFormat="1" ht="24" customHeight="1">
      <c r="A156" s="40"/>
      <c r="B156" s="41"/>
      <c r="C156" s="220" t="s">
        <v>695</v>
      </c>
      <c r="D156" s="220" t="s">
        <v>144</v>
      </c>
      <c r="E156" s="221" t="s">
        <v>1172</v>
      </c>
      <c r="F156" s="222" t="s">
        <v>1173</v>
      </c>
      <c r="G156" s="223" t="s">
        <v>288</v>
      </c>
      <c r="H156" s="224">
        <v>76</v>
      </c>
      <c r="I156" s="225"/>
      <c r="J156" s="226">
        <f>ROUND(I156*H156,2)</f>
        <v>0</v>
      </c>
      <c r="K156" s="222" t="s">
        <v>197</v>
      </c>
      <c r="L156" s="46"/>
      <c r="M156" s="227" t="s">
        <v>19</v>
      </c>
      <c r="N156" s="228" t="s">
        <v>40</v>
      </c>
      <c r="O156" s="86"/>
      <c r="P156" s="229">
        <f>O156*H156</f>
        <v>0</v>
      </c>
      <c r="Q156" s="229">
        <v>0.156</v>
      </c>
      <c r="R156" s="229">
        <f>Q156*H156</f>
        <v>11.856</v>
      </c>
      <c r="S156" s="229">
        <v>0</v>
      </c>
      <c r="T156" s="230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31" t="s">
        <v>514</v>
      </c>
      <c r="AT156" s="231" t="s">
        <v>144</v>
      </c>
      <c r="AU156" s="231" t="s">
        <v>79</v>
      </c>
      <c r="AY156" s="19" t="s">
        <v>141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19" t="s">
        <v>77</v>
      </c>
      <c r="BK156" s="232">
        <f>ROUND(I156*H156,2)</f>
        <v>0</v>
      </c>
      <c r="BL156" s="19" t="s">
        <v>514</v>
      </c>
      <c r="BM156" s="231" t="s">
        <v>1174</v>
      </c>
    </row>
    <row r="157" s="2" customFormat="1" ht="24" customHeight="1">
      <c r="A157" s="40"/>
      <c r="B157" s="41"/>
      <c r="C157" s="220" t="s">
        <v>700</v>
      </c>
      <c r="D157" s="220" t="s">
        <v>144</v>
      </c>
      <c r="E157" s="221" t="s">
        <v>1175</v>
      </c>
      <c r="F157" s="222" t="s">
        <v>1176</v>
      </c>
      <c r="G157" s="223" t="s">
        <v>288</v>
      </c>
      <c r="H157" s="224">
        <v>113</v>
      </c>
      <c r="I157" s="225"/>
      <c r="J157" s="226">
        <f>ROUND(I157*H157,2)</f>
        <v>0</v>
      </c>
      <c r="K157" s="222" t="s">
        <v>197</v>
      </c>
      <c r="L157" s="46"/>
      <c r="M157" s="227" t="s">
        <v>19</v>
      </c>
      <c r="N157" s="228" t="s">
        <v>40</v>
      </c>
      <c r="O157" s="86"/>
      <c r="P157" s="229">
        <f>O157*H157</f>
        <v>0</v>
      </c>
      <c r="Q157" s="229">
        <v>9.0000000000000006E-05</v>
      </c>
      <c r="R157" s="229">
        <f>Q157*H157</f>
        <v>0.01017</v>
      </c>
      <c r="S157" s="229">
        <v>0</v>
      </c>
      <c r="T157" s="230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31" t="s">
        <v>514</v>
      </c>
      <c r="AT157" s="231" t="s">
        <v>144</v>
      </c>
      <c r="AU157" s="231" t="s">
        <v>79</v>
      </c>
      <c r="AY157" s="19" t="s">
        <v>141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19" t="s">
        <v>77</v>
      </c>
      <c r="BK157" s="232">
        <f>ROUND(I157*H157,2)</f>
        <v>0</v>
      </c>
      <c r="BL157" s="19" t="s">
        <v>514</v>
      </c>
      <c r="BM157" s="231" t="s">
        <v>1177</v>
      </c>
    </row>
    <row r="158" s="2" customFormat="1" ht="16.5" customHeight="1">
      <c r="A158" s="40"/>
      <c r="B158" s="41"/>
      <c r="C158" s="220" t="s">
        <v>706</v>
      </c>
      <c r="D158" s="220" t="s">
        <v>144</v>
      </c>
      <c r="E158" s="221" t="s">
        <v>1178</v>
      </c>
      <c r="F158" s="222" t="s">
        <v>1179</v>
      </c>
      <c r="G158" s="223" t="s">
        <v>288</v>
      </c>
      <c r="H158" s="224">
        <v>94</v>
      </c>
      <c r="I158" s="225"/>
      <c r="J158" s="226">
        <f>ROUND(I158*H158,2)</f>
        <v>0</v>
      </c>
      <c r="K158" s="222" t="s">
        <v>197</v>
      </c>
      <c r="L158" s="46"/>
      <c r="M158" s="227" t="s">
        <v>19</v>
      </c>
      <c r="N158" s="228" t="s">
        <v>40</v>
      </c>
      <c r="O158" s="86"/>
      <c r="P158" s="229">
        <f>O158*H158</f>
        <v>0</v>
      </c>
      <c r="Q158" s="229">
        <v>0</v>
      </c>
      <c r="R158" s="229">
        <f>Q158*H158</f>
        <v>0</v>
      </c>
      <c r="S158" s="229">
        <v>0</v>
      </c>
      <c r="T158" s="230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31" t="s">
        <v>514</v>
      </c>
      <c r="AT158" s="231" t="s">
        <v>144</v>
      </c>
      <c r="AU158" s="231" t="s">
        <v>79</v>
      </c>
      <c r="AY158" s="19" t="s">
        <v>141</v>
      </c>
      <c r="BE158" s="232">
        <f>IF(N158="základní",J158,0)</f>
        <v>0</v>
      </c>
      <c r="BF158" s="232">
        <f>IF(N158="snížená",J158,0)</f>
        <v>0</v>
      </c>
      <c r="BG158" s="232">
        <f>IF(N158="zákl. přenesená",J158,0)</f>
        <v>0</v>
      </c>
      <c r="BH158" s="232">
        <f>IF(N158="sníž. přenesená",J158,0)</f>
        <v>0</v>
      </c>
      <c r="BI158" s="232">
        <f>IF(N158="nulová",J158,0)</f>
        <v>0</v>
      </c>
      <c r="BJ158" s="19" t="s">
        <v>77</v>
      </c>
      <c r="BK158" s="232">
        <f>ROUND(I158*H158,2)</f>
        <v>0</v>
      </c>
      <c r="BL158" s="19" t="s">
        <v>514</v>
      </c>
      <c r="BM158" s="231" t="s">
        <v>1180</v>
      </c>
    </row>
    <row r="159" s="13" customFormat="1">
      <c r="A159" s="13"/>
      <c r="B159" s="233"/>
      <c r="C159" s="234"/>
      <c r="D159" s="235" t="s">
        <v>170</v>
      </c>
      <c r="E159" s="236" t="s">
        <v>19</v>
      </c>
      <c r="F159" s="237" t="s">
        <v>1181</v>
      </c>
      <c r="G159" s="234"/>
      <c r="H159" s="238">
        <v>94</v>
      </c>
      <c r="I159" s="239"/>
      <c r="J159" s="234"/>
      <c r="K159" s="234"/>
      <c r="L159" s="240"/>
      <c r="M159" s="241"/>
      <c r="N159" s="242"/>
      <c r="O159" s="242"/>
      <c r="P159" s="242"/>
      <c r="Q159" s="242"/>
      <c r="R159" s="242"/>
      <c r="S159" s="242"/>
      <c r="T159" s="24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4" t="s">
        <v>170</v>
      </c>
      <c r="AU159" s="244" t="s">
        <v>79</v>
      </c>
      <c r="AV159" s="13" t="s">
        <v>79</v>
      </c>
      <c r="AW159" s="13" t="s">
        <v>31</v>
      </c>
      <c r="AX159" s="13" t="s">
        <v>77</v>
      </c>
      <c r="AY159" s="244" t="s">
        <v>141</v>
      </c>
    </row>
    <row r="160" s="2" customFormat="1" ht="16.5" customHeight="1">
      <c r="A160" s="40"/>
      <c r="B160" s="41"/>
      <c r="C160" s="274" t="s">
        <v>711</v>
      </c>
      <c r="D160" s="274" t="s">
        <v>364</v>
      </c>
      <c r="E160" s="275" t="s">
        <v>1182</v>
      </c>
      <c r="F160" s="276" t="s">
        <v>1183</v>
      </c>
      <c r="G160" s="277" t="s">
        <v>288</v>
      </c>
      <c r="H160" s="278">
        <v>94</v>
      </c>
      <c r="I160" s="279"/>
      <c r="J160" s="280">
        <f>ROUND(I160*H160,2)</f>
        <v>0</v>
      </c>
      <c r="K160" s="276" t="s">
        <v>197</v>
      </c>
      <c r="L160" s="281"/>
      <c r="M160" s="282" t="s">
        <v>19</v>
      </c>
      <c r="N160" s="283" t="s">
        <v>40</v>
      </c>
      <c r="O160" s="86"/>
      <c r="P160" s="229">
        <f>O160*H160</f>
        <v>0</v>
      </c>
      <c r="Q160" s="229">
        <v>0.00075000000000000002</v>
      </c>
      <c r="R160" s="229">
        <f>Q160*H160</f>
        <v>0.070500000000000007</v>
      </c>
      <c r="S160" s="229">
        <v>0</v>
      </c>
      <c r="T160" s="230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31" t="s">
        <v>524</v>
      </c>
      <c r="AT160" s="231" t="s">
        <v>364</v>
      </c>
      <c r="AU160" s="231" t="s">
        <v>79</v>
      </c>
      <c r="AY160" s="19" t="s">
        <v>141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19" t="s">
        <v>77</v>
      </c>
      <c r="BK160" s="232">
        <f>ROUND(I160*H160,2)</f>
        <v>0</v>
      </c>
      <c r="BL160" s="19" t="s">
        <v>524</v>
      </c>
      <c r="BM160" s="231" t="s">
        <v>1184</v>
      </c>
    </row>
    <row r="161" s="2" customFormat="1" ht="16.5" customHeight="1">
      <c r="A161" s="40"/>
      <c r="B161" s="41"/>
      <c r="C161" s="220" t="s">
        <v>716</v>
      </c>
      <c r="D161" s="220" t="s">
        <v>144</v>
      </c>
      <c r="E161" s="221" t="s">
        <v>1185</v>
      </c>
      <c r="F161" s="222" t="s">
        <v>1186</v>
      </c>
      <c r="G161" s="223" t="s">
        <v>222</v>
      </c>
      <c r="H161" s="224">
        <v>6.157</v>
      </c>
      <c r="I161" s="225"/>
      <c r="J161" s="226">
        <f>ROUND(I161*H161,2)</f>
        <v>0</v>
      </c>
      <c r="K161" s="222" t="s">
        <v>197</v>
      </c>
      <c r="L161" s="46"/>
      <c r="M161" s="227" t="s">
        <v>19</v>
      </c>
      <c r="N161" s="228" t="s">
        <v>40</v>
      </c>
      <c r="O161" s="86"/>
      <c r="P161" s="229">
        <f>O161*H161</f>
        <v>0</v>
      </c>
      <c r="Q161" s="229">
        <v>2.2563399999999998</v>
      </c>
      <c r="R161" s="229">
        <f>Q161*H161</f>
        <v>13.892285379999999</v>
      </c>
      <c r="S161" s="229">
        <v>0</v>
      </c>
      <c r="T161" s="230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31" t="s">
        <v>514</v>
      </c>
      <c r="AT161" s="231" t="s">
        <v>144</v>
      </c>
      <c r="AU161" s="231" t="s">
        <v>79</v>
      </c>
      <c r="AY161" s="19" t="s">
        <v>141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19" t="s">
        <v>77</v>
      </c>
      <c r="BK161" s="232">
        <f>ROUND(I161*H161,2)</f>
        <v>0</v>
      </c>
      <c r="BL161" s="19" t="s">
        <v>514</v>
      </c>
      <c r="BM161" s="231" t="s">
        <v>1187</v>
      </c>
    </row>
    <row r="162" s="13" customFormat="1">
      <c r="A162" s="13"/>
      <c r="B162" s="233"/>
      <c r="C162" s="234"/>
      <c r="D162" s="235" t="s">
        <v>170</v>
      </c>
      <c r="E162" s="236" t="s">
        <v>19</v>
      </c>
      <c r="F162" s="237" t="s">
        <v>1188</v>
      </c>
      <c r="G162" s="234"/>
      <c r="H162" s="238">
        <v>6.157</v>
      </c>
      <c r="I162" s="239"/>
      <c r="J162" s="234"/>
      <c r="K162" s="234"/>
      <c r="L162" s="240"/>
      <c r="M162" s="241"/>
      <c r="N162" s="242"/>
      <c r="O162" s="242"/>
      <c r="P162" s="242"/>
      <c r="Q162" s="242"/>
      <c r="R162" s="242"/>
      <c r="S162" s="242"/>
      <c r="T162" s="24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4" t="s">
        <v>170</v>
      </c>
      <c r="AU162" s="244" t="s">
        <v>79</v>
      </c>
      <c r="AV162" s="13" t="s">
        <v>79</v>
      </c>
      <c r="AW162" s="13" t="s">
        <v>31</v>
      </c>
      <c r="AX162" s="13" t="s">
        <v>77</v>
      </c>
      <c r="AY162" s="244" t="s">
        <v>141</v>
      </c>
    </row>
    <row r="163" s="2" customFormat="1" ht="24" customHeight="1">
      <c r="A163" s="40"/>
      <c r="B163" s="41"/>
      <c r="C163" s="220" t="s">
        <v>721</v>
      </c>
      <c r="D163" s="220" t="s">
        <v>144</v>
      </c>
      <c r="E163" s="221" t="s">
        <v>1189</v>
      </c>
      <c r="F163" s="222" t="s">
        <v>1190</v>
      </c>
      <c r="G163" s="223" t="s">
        <v>288</v>
      </c>
      <c r="H163" s="224">
        <v>47</v>
      </c>
      <c r="I163" s="225"/>
      <c r="J163" s="226">
        <f>ROUND(I163*H163,2)</f>
        <v>0</v>
      </c>
      <c r="K163" s="222" t="s">
        <v>197</v>
      </c>
      <c r="L163" s="46"/>
      <c r="M163" s="227" t="s">
        <v>19</v>
      </c>
      <c r="N163" s="228" t="s">
        <v>40</v>
      </c>
      <c r="O163" s="86"/>
      <c r="P163" s="229">
        <f>O163*H163</f>
        <v>0</v>
      </c>
      <c r="Q163" s="229">
        <v>0</v>
      </c>
      <c r="R163" s="229">
        <f>Q163*H163</f>
        <v>0</v>
      </c>
      <c r="S163" s="229">
        <v>0</v>
      </c>
      <c r="T163" s="230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31" t="s">
        <v>514</v>
      </c>
      <c r="AT163" s="231" t="s">
        <v>144</v>
      </c>
      <c r="AU163" s="231" t="s">
        <v>79</v>
      </c>
      <c r="AY163" s="19" t="s">
        <v>141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19" t="s">
        <v>77</v>
      </c>
      <c r="BK163" s="232">
        <f>ROUND(I163*H163,2)</f>
        <v>0</v>
      </c>
      <c r="BL163" s="19" t="s">
        <v>514</v>
      </c>
      <c r="BM163" s="231" t="s">
        <v>1191</v>
      </c>
    </row>
    <row r="164" s="2" customFormat="1" ht="16.5" customHeight="1">
      <c r="A164" s="40"/>
      <c r="B164" s="41"/>
      <c r="C164" s="220" t="s">
        <v>726</v>
      </c>
      <c r="D164" s="220" t="s">
        <v>144</v>
      </c>
      <c r="E164" s="221" t="s">
        <v>1192</v>
      </c>
      <c r="F164" s="222" t="s">
        <v>1193</v>
      </c>
      <c r="G164" s="223" t="s">
        <v>196</v>
      </c>
      <c r="H164" s="224">
        <v>60</v>
      </c>
      <c r="I164" s="225"/>
      <c r="J164" s="226">
        <f>ROUND(I164*H164,2)</f>
        <v>0</v>
      </c>
      <c r="K164" s="222" t="s">
        <v>197</v>
      </c>
      <c r="L164" s="46"/>
      <c r="M164" s="227" t="s">
        <v>19</v>
      </c>
      <c r="N164" s="228" t="s">
        <v>40</v>
      </c>
      <c r="O164" s="86"/>
      <c r="P164" s="229">
        <f>O164*H164</f>
        <v>0</v>
      </c>
      <c r="Q164" s="229">
        <v>3.0000000000000001E-05</v>
      </c>
      <c r="R164" s="229">
        <f>Q164*H164</f>
        <v>0.0018</v>
      </c>
      <c r="S164" s="229">
        <v>0</v>
      </c>
      <c r="T164" s="230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31" t="s">
        <v>514</v>
      </c>
      <c r="AT164" s="231" t="s">
        <v>144</v>
      </c>
      <c r="AU164" s="231" t="s">
        <v>79</v>
      </c>
      <c r="AY164" s="19" t="s">
        <v>141</v>
      </c>
      <c r="BE164" s="232">
        <f>IF(N164="základní",J164,0)</f>
        <v>0</v>
      </c>
      <c r="BF164" s="232">
        <f>IF(N164="snížená",J164,0)</f>
        <v>0</v>
      </c>
      <c r="BG164" s="232">
        <f>IF(N164="zákl. přenesená",J164,0)</f>
        <v>0</v>
      </c>
      <c r="BH164" s="232">
        <f>IF(N164="sníž. přenesená",J164,0)</f>
        <v>0</v>
      </c>
      <c r="BI164" s="232">
        <f>IF(N164="nulová",J164,0)</f>
        <v>0</v>
      </c>
      <c r="BJ164" s="19" t="s">
        <v>77</v>
      </c>
      <c r="BK164" s="232">
        <f>ROUND(I164*H164,2)</f>
        <v>0</v>
      </c>
      <c r="BL164" s="19" t="s">
        <v>514</v>
      </c>
      <c r="BM164" s="231" t="s">
        <v>1194</v>
      </c>
    </row>
    <row r="165" s="2" customFormat="1" ht="24" customHeight="1">
      <c r="A165" s="40"/>
      <c r="B165" s="41"/>
      <c r="C165" s="220" t="s">
        <v>730</v>
      </c>
      <c r="D165" s="220" t="s">
        <v>144</v>
      </c>
      <c r="E165" s="221" t="s">
        <v>1195</v>
      </c>
      <c r="F165" s="222" t="s">
        <v>1196</v>
      </c>
      <c r="G165" s="223" t="s">
        <v>196</v>
      </c>
      <c r="H165" s="224">
        <v>15</v>
      </c>
      <c r="I165" s="225"/>
      <c r="J165" s="226">
        <f>ROUND(I165*H165,2)</f>
        <v>0</v>
      </c>
      <c r="K165" s="222" t="s">
        <v>197</v>
      </c>
      <c r="L165" s="46"/>
      <c r="M165" s="227" t="s">
        <v>19</v>
      </c>
      <c r="N165" s="228" t="s">
        <v>40</v>
      </c>
      <c r="O165" s="86"/>
      <c r="P165" s="229">
        <f>O165*H165</f>
        <v>0</v>
      </c>
      <c r="Q165" s="229">
        <v>0.40481</v>
      </c>
      <c r="R165" s="229">
        <f>Q165*H165</f>
        <v>6.0721499999999997</v>
      </c>
      <c r="S165" s="229">
        <v>0</v>
      </c>
      <c r="T165" s="230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31" t="s">
        <v>514</v>
      </c>
      <c r="AT165" s="231" t="s">
        <v>144</v>
      </c>
      <c r="AU165" s="231" t="s">
        <v>79</v>
      </c>
      <c r="AY165" s="19" t="s">
        <v>141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19" t="s">
        <v>77</v>
      </c>
      <c r="BK165" s="232">
        <f>ROUND(I165*H165,2)</f>
        <v>0</v>
      </c>
      <c r="BL165" s="19" t="s">
        <v>514</v>
      </c>
      <c r="BM165" s="231" t="s">
        <v>1197</v>
      </c>
    </row>
    <row r="166" s="2" customFormat="1" ht="24" customHeight="1">
      <c r="A166" s="40"/>
      <c r="B166" s="41"/>
      <c r="C166" s="220" t="s">
        <v>734</v>
      </c>
      <c r="D166" s="220" t="s">
        <v>144</v>
      </c>
      <c r="E166" s="221" t="s">
        <v>1198</v>
      </c>
      <c r="F166" s="222" t="s">
        <v>1199</v>
      </c>
      <c r="G166" s="223" t="s">
        <v>196</v>
      </c>
      <c r="H166" s="224">
        <v>30</v>
      </c>
      <c r="I166" s="225"/>
      <c r="J166" s="226">
        <f>ROUND(I166*H166,2)</f>
        <v>0</v>
      </c>
      <c r="K166" s="222" t="s">
        <v>197</v>
      </c>
      <c r="L166" s="46"/>
      <c r="M166" s="227" t="s">
        <v>19</v>
      </c>
      <c r="N166" s="228" t="s">
        <v>40</v>
      </c>
      <c r="O166" s="86"/>
      <c r="P166" s="229">
        <f>O166*H166</f>
        <v>0</v>
      </c>
      <c r="Q166" s="229">
        <v>0.12659999999999999</v>
      </c>
      <c r="R166" s="229">
        <f>Q166*H166</f>
        <v>3.7979999999999996</v>
      </c>
      <c r="S166" s="229">
        <v>0</v>
      </c>
      <c r="T166" s="230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31" t="s">
        <v>514</v>
      </c>
      <c r="AT166" s="231" t="s">
        <v>144</v>
      </c>
      <c r="AU166" s="231" t="s">
        <v>79</v>
      </c>
      <c r="AY166" s="19" t="s">
        <v>141</v>
      </c>
      <c r="BE166" s="232">
        <f>IF(N166="základní",J166,0)</f>
        <v>0</v>
      </c>
      <c r="BF166" s="232">
        <f>IF(N166="snížená",J166,0)</f>
        <v>0</v>
      </c>
      <c r="BG166" s="232">
        <f>IF(N166="zákl. přenesená",J166,0)</f>
        <v>0</v>
      </c>
      <c r="BH166" s="232">
        <f>IF(N166="sníž. přenesená",J166,0)</f>
        <v>0</v>
      </c>
      <c r="BI166" s="232">
        <f>IF(N166="nulová",J166,0)</f>
        <v>0</v>
      </c>
      <c r="BJ166" s="19" t="s">
        <v>77</v>
      </c>
      <c r="BK166" s="232">
        <f>ROUND(I166*H166,2)</f>
        <v>0</v>
      </c>
      <c r="BL166" s="19" t="s">
        <v>514</v>
      </c>
      <c r="BM166" s="231" t="s">
        <v>1200</v>
      </c>
    </row>
    <row r="167" s="13" customFormat="1">
      <c r="A167" s="13"/>
      <c r="B167" s="233"/>
      <c r="C167" s="234"/>
      <c r="D167" s="235" t="s">
        <v>170</v>
      </c>
      <c r="E167" s="236" t="s">
        <v>19</v>
      </c>
      <c r="F167" s="237" t="s">
        <v>1201</v>
      </c>
      <c r="G167" s="234"/>
      <c r="H167" s="238">
        <v>30</v>
      </c>
      <c r="I167" s="239"/>
      <c r="J167" s="234"/>
      <c r="K167" s="234"/>
      <c r="L167" s="240"/>
      <c r="M167" s="241"/>
      <c r="N167" s="242"/>
      <c r="O167" s="242"/>
      <c r="P167" s="242"/>
      <c r="Q167" s="242"/>
      <c r="R167" s="242"/>
      <c r="S167" s="242"/>
      <c r="T167" s="24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4" t="s">
        <v>170</v>
      </c>
      <c r="AU167" s="244" t="s">
        <v>79</v>
      </c>
      <c r="AV167" s="13" t="s">
        <v>79</v>
      </c>
      <c r="AW167" s="13" t="s">
        <v>31</v>
      </c>
      <c r="AX167" s="13" t="s">
        <v>77</v>
      </c>
      <c r="AY167" s="244" t="s">
        <v>141</v>
      </c>
    </row>
    <row r="168" s="2" customFormat="1" ht="24" customHeight="1">
      <c r="A168" s="40"/>
      <c r="B168" s="41"/>
      <c r="C168" s="220" t="s">
        <v>738</v>
      </c>
      <c r="D168" s="220" t="s">
        <v>144</v>
      </c>
      <c r="E168" s="221" t="s">
        <v>1202</v>
      </c>
      <c r="F168" s="222" t="s">
        <v>1203</v>
      </c>
      <c r="G168" s="223" t="s">
        <v>196</v>
      </c>
      <c r="H168" s="224">
        <v>45</v>
      </c>
      <c r="I168" s="225"/>
      <c r="J168" s="226">
        <f>ROUND(I168*H168,2)</f>
        <v>0</v>
      </c>
      <c r="K168" s="222" t="s">
        <v>197</v>
      </c>
      <c r="L168" s="46"/>
      <c r="M168" s="227" t="s">
        <v>19</v>
      </c>
      <c r="N168" s="228" t="s">
        <v>40</v>
      </c>
      <c r="O168" s="86"/>
      <c r="P168" s="229">
        <f>O168*H168</f>
        <v>0</v>
      </c>
      <c r="Q168" s="229">
        <v>0.25319999999999998</v>
      </c>
      <c r="R168" s="229">
        <f>Q168*H168</f>
        <v>11.393999999999998</v>
      </c>
      <c r="S168" s="229">
        <v>0</v>
      </c>
      <c r="T168" s="230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31" t="s">
        <v>514</v>
      </c>
      <c r="AT168" s="231" t="s">
        <v>144</v>
      </c>
      <c r="AU168" s="231" t="s">
        <v>79</v>
      </c>
      <c r="AY168" s="19" t="s">
        <v>141</v>
      </c>
      <c r="BE168" s="232">
        <f>IF(N168="základní",J168,0)</f>
        <v>0</v>
      </c>
      <c r="BF168" s="232">
        <f>IF(N168="snížená",J168,0)</f>
        <v>0</v>
      </c>
      <c r="BG168" s="232">
        <f>IF(N168="zákl. přenesená",J168,0)</f>
        <v>0</v>
      </c>
      <c r="BH168" s="232">
        <f>IF(N168="sníž. přenesená",J168,0)</f>
        <v>0</v>
      </c>
      <c r="BI168" s="232">
        <f>IF(N168="nulová",J168,0)</f>
        <v>0</v>
      </c>
      <c r="BJ168" s="19" t="s">
        <v>77</v>
      </c>
      <c r="BK168" s="232">
        <f>ROUND(I168*H168,2)</f>
        <v>0</v>
      </c>
      <c r="BL168" s="19" t="s">
        <v>514</v>
      </c>
      <c r="BM168" s="231" t="s">
        <v>1204</v>
      </c>
    </row>
    <row r="169" s="13" customFormat="1">
      <c r="A169" s="13"/>
      <c r="B169" s="233"/>
      <c r="C169" s="234"/>
      <c r="D169" s="235" t="s">
        <v>170</v>
      </c>
      <c r="E169" s="236" t="s">
        <v>19</v>
      </c>
      <c r="F169" s="237" t="s">
        <v>1205</v>
      </c>
      <c r="G169" s="234"/>
      <c r="H169" s="238">
        <v>45</v>
      </c>
      <c r="I169" s="239"/>
      <c r="J169" s="234"/>
      <c r="K169" s="234"/>
      <c r="L169" s="240"/>
      <c r="M169" s="241"/>
      <c r="N169" s="242"/>
      <c r="O169" s="242"/>
      <c r="P169" s="242"/>
      <c r="Q169" s="242"/>
      <c r="R169" s="242"/>
      <c r="S169" s="242"/>
      <c r="T169" s="24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4" t="s">
        <v>170</v>
      </c>
      <c r="AU169" s="244" t="s">
        <v>79</v>
      </c>
      <c r="AV169" s="13" t="s">
        <v>79</v>
      </c>
      <c r="AW169" s="13" t="s">
        <v>31</v>
      </c>
      <c r="AX169" s="13" t="s">
        <v>77</v>
      </c>
      <c r="AY169" s="244" t="s">
        <v>141</v>
      </c>
    </row>
    <row r="170" s="2" customFormat="1" ht="24" customHeight="1">
      <c r="A170" s="40"/>
      <c r="B170" s="41"/>
      <c r="C170" s="220" t="s">
        <v>744</v>
      </c>
      <c r="D170" s="220" t="s">
        <v>144</v>
      </c>
      <c r="E170" s="221" t="s">
        <v>1206</v>
      </c>
      <c r="F170" s="222" t="s">
        <v>1207</v>
      </c>
      <c r="G170" s="223" t="s">
        <v>196</v>
      </c>
      <c r="H170" s="224">
        <v>60</v>
      </c>
      <c r="I170" s="225"/>
      <c r="J170" s="226">
        <f>ROUND(I170*H170,2)</f>
        <v>0</v>
      </c>
      <c r="K170" s="222" t="s">
        <v>197</v>
      </c>
      <c r="L170" s="46"/>
      <c r="M170" s="227" t="s">
        <v>19</v>
      </c>
      <c r="N170" s="228" t="s">
        <v>40</v>
      </c>
      <c r="O170" s="86"/>
      <c r="P170" s="229">
        <f>O170*H170</f>
        <v>0</v>
      </c>
      <c r="Q170" s="229">
        <v>0.37980000000000003</v>
      </c>
      <c r="R170" s="229">
        <f>Q170*H170</f>
        <v>22.788</v>
      </c>
      <c r="S170" s="229">
        <v>0</v>
      </c>
      <c r="T170" s="230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31" t="s">
        <v>514</v>
      </c>
      <c r="AT170" s="231" t="s">
        <v>144</v>
      </c>
      <c r="AU170" s="231" t="s">
        <v>79</v>
      </c>
      <c r="AY170" s="19" t="s">
        <v>141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19" t="s">
        <v>77</v>
      </c>
      <c r="BK170" s="232">
        <f>ROUND(I170*H170,2)</f>
        <v>0</v>
      </c>
      <c r="BL170" s="19" t="s">
        <v>514</v>
      </c>
      <c r="BM170" s="231" t="s">
        <v>1208</v>
      </c>
    </row>
    <row r="171" s="13" customFormat="1">
      <c r="A171" s="13"/>
      <c r="B171" s="233"/>
      <c r="C171" s="234"/>
      <c r="D171" s="235" t="s">
        <v>170</v>
      </c>
      <c r="E171" s="236" t="s">
        <v>19</v>
      </c>
      <c r="F171" s="237" t="s">
        <v>1209</v>
      </c>
      <c r="G171" s="234"/>
      <c r="H171" s="238">
        <v>15</v>
      </c>
      <c r="I171" s="239"/>
      <c r="J171" s="234"/>
      <c r="K171" s="234"/>
      <c r="L171" s="240"/>
      <c r="M171" s="241"/>
      <c r="N171" s="242"/>
      <c r="O171" s="242"/>
      <c r="P171" s="242"/>
      <c r="Q171" s="242"/>
      <c r="R171" s="242"/>
      <c r="S171" s="242"/>
      <c r="T171" s="24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4" t="s">
        <v>170</v>
      </c>
      <c r="AU171" s="244" t="s">
        <v>79</v>
      </c>
      <c r="AV171" s="13" t="s">
        <v>79</v>
      </c>
      <c r="AW171" s="13" t="s">
        <v>31</v>
      </c>
      <c r="AX171" s="13" t="s">
        <v>69</v>
      </c>
      <c r="AY171" s="244" t="s">
        <v>141</v>
      </c>
    </row>
    <row r="172" s="13" customFormat="1">
      <c r="A172" s="13"/>
      <c r="B172" s="233"/>
      <c r="C172" s="234"/>
      <c r="D172" s="235" t="s">
        <v>170</v>
      </c>
      <c r="E172" s="236" t="s">
        <v>19</v>
      </c>
      <c r="F172" s="237" t="s">
        <v>1159</v>
      </c>
      <c r="G172" s="234"/>
      <c r="H172" s="238">
        <v>45</v>
      </c>
      <c r="I172" s="239"/>
      <c r="J172" s="234"/>
      <c r="K172" s="234"/>
      <c r="L172" s="240"/>
      <c r="M172" s="241"/>
      <c r="N172" s="242"/>
      <c r="O172" s="242"/>
      <c r="P172" s="242"/>
      <c r="Q172" s="242"/>
      <c r="R172" s="242"/>
      <c r="S172" s="242"/>
      <c r="T172" s="24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4" t="s">
        <v>170</v>
      </c>
      <c r="AU172" s="244" t="s">
        <v>79</v>
      </c>
      <c r="AV172" s="13" t="s">
        <v>79</v>
      </c>
      <c r="AW172" s="13" t="s">
        <v>31</v>
      </c>
      <c r="AX172" s="13" t="s">
        <v>69</v>
      </c>
      <c r="AY172" s="244" t="s">
        <v>141</v>
      </c>
    </row>
    <row r="173" s="15" customFormat="1">
      <c r="A173" s="15"/>
      <c r="B173" s="260"/>
      <c r="C173" s="261"/>
      <c r="D173" s="235" t="s">
        <v>170</v>
      </c>
      <c r="E173" s="262" t="s">
        <v>19</v>
      </c>
      <c r="F173" s="263" t="s">
        <v>230</v>
      </c>
      <c r="G173" s="261"/>
      <c r="H173" s="264">
        <v>60</v>
      </c>
      <c r="I173" s="265"/>
      <c r="J173" s="261"/>
      <c r="K173" s="261"/>
      <c r="L173" s="266"/>
      <c r="M173" s="267"/>
      <c r="N173" s="268"/>
      <c r="O173" s="268"/>
      <c r="P173" s="268"/>
      <c r="Q173" s="268"/>
      <c r="R173" s="268"/>
      <c r="S173" s="268"/>
      <c r="T173" s="269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T173" s="270" t="s">
        <v>170</v>
      </c>
      <c r="AU173" s="270" t="s">
        <v>79</v>
      </c>
      <c r="AV173" s="15" t="s">
        <v>161</v>
      </c>
      <c r="AW173" s="15" t="s">
        <v>31</v>
      </c>
      <c r="AX173" s="15" t="s">
        <v>77</v>
      </c>
      <c r="AY173" s="270" t="s">
        <v>141</v>
      </c>
    </row>
    <row r="174" s="2" customFormat="1" ht="24" customHeight="1">
      <c r="A174" s="40"/>
      <c r="B174" s="41"/>
      <c r="C174" s="220" t="s">
        <v>749</v>
      </c>
      <c r="D174" s="220" t="s">
        <v>144</v>
      </c>
      <c r="E174" s="221" t="s">
        <v>1210</v>
      </c>
      <c r="F174" s="222" t="s">
        <v>1211</v>
      </c>
      <c r="G174" s="223" t="s">
        <v>288</v>
      </c>
      <c r="H174" s="224">
        <v>4</v>
      </c>
      <c r="I174" s="225"/>
      <c r="J174" s="226">
        <f>ROUND(I174*H174,2)</f>
        <v>0</v>
      </c>
      <c r="K174" s="222" t="s">
        <v>197</v>
      </c>
      <c r="L174" s="46"/>
      <c r="M174" s="227" t="s">
        <v>19</v>
      </c>
      <c r="N174" s="228" t="s">
        <v>40</v>
      </c>
      <c r="O174" s="86"/>
      <c r="P174" s="229">
        <f>O174*H174</f>
        <v>0</v>
      </c>
      <c r="Q174" s="229">
        <v>0.14321</v>
      </c>
      <c r="R174" s="229">
        <f>Q174*H174</f>
        <v>0.57284000000000002</v>
      </c>
      <c r="S174" s="229">
        <v>0</v>
      </c>
      <c r="T174" s="230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31" t="s">
        <v>514</v>
      </c>
      <c r="AT174" s="231" t="s">
        <v>144</v>
      </c>
      <c r="AU174" s="231" t="s">
        <v>79</v>
      </c>
      <c r="AY174" s="19" t="s">
        <v>141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19" t="s">
        <v>77</v>
      </c>
      <c r="BK174" s="232">
        <f>ROUND(I174*H174,2)</f>
        <v>0</v>
      </c>
      <c r="BL174" s="19" t="s">
        <v>514</v>
      </c>
      <c r="BM174" s="231" t="s">
        <v>1212</v>
      </c>
    </row>
    <row r="175" s="2" customFormat="1" ht="24" customHeight="1">
      <c r="A175" s="40"/>
      <c r="B175" s="41"/>
      <c r="C175" s="220" t="s">
        <v>755</v>
      </c>
      <c r="D175" s="220" t="s">
        <v>144</v>
      </c>
      <c r="E175" s="221" t="s">
        <v>1213</v>
      </c>
      <c r="F175" s="222" t="s">
        <v>1214</v>
      </c>
      <c r="G175" s="223" t="s">
        <v>288</v>
      </c>
      <c r="H175" s="224">
        <v>4</v>
      </c>
      <c r="I175" s="225"/>
      <c r="J175" s="226">
        <f>ROUND(I175*H175,2)</f>
        <v>0</v>
      </c>
      <c r="K175" s="222" t="s">
        <v>197</v>
      </c>
      <c r="L175" s="46"/>
      <c r="M175" s="245" t="s">
        <v>19</v>
      </c>
      <c r="N175" s="246" t="s">
        <v>40</v>
      </c>
      <c r="O175" s="247"/>
      <c r="P175" s="248">
        <f>O175*H175</f>
        <v>0</v>
      </c>
      <c r="Q175" s="248">
        <v>0</v>
      </c>
      <c r="R175" s="248">
        <f>Q175*H175</f>
        <v>0</v>
      </c>
      <c r="S175" s="248">
        <v>0</v>
      </c>
      <c r="T175" s="249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31" t="s">
        <v>514</v>
      </c>
      <c r="AT175" s="231" t="s">
        <v>144</v>
      </c>
      <c r="AU175" s="231" t="s">
        <v>79</v>
      </c>
      <c r="AY175" s="19" t="s">
        <v>141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19" t="s">
        <v>77</v>
      </c>
      <c r="BK175" s="232">
        <f>ROUND(I175*H175,2)</f>
        <v>0</v>
      </c>
      <c r="BL175" s="19" t="s">
        <v>514</v>
      </c>
      <c r="BM175" s="231" t="s">
        <v>1215</v>
      </c>
    </row>
    <row r="176" s="2" customFormat="1" ht="6.96" customHeight="1">
      <c r="A176" s="40"/>
      <c r="B176" s="61"/>
      <c r="C176" s="62"/>
      <c r="D176" s="62"/>
      <c r="E176" s="62"/>
      <c r="F176" s="62"/>
      <c r="G176" s="62"/>
      <c r="H176" s="62"/>
      <c r="I176" s="168"/>
      <c r="J176" s="62"/>
      <c r="K176" s="62"/>
      <c r="L176" s="46"/>
      <c r="M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</row>
  </sheetData>
  <sheetProtection sheet="1" autoFilter="0" formatColumns="0" formatRows="0" objects="1" scenarios="1" spinCount="100000" saltValue="7ZnuZq0G6rShsvwX94piDrSAsH/DxkbyRfjF188kYqbd4dsu8lSVQLKh4IYRZ2Cj7cq5qiT29mCWVLty7vEV0A==" hashValue="ObwUd5jhaK6d1Ajlks12Byq5bK0AwFhUloqbBXR2uSAccADZYWwWkcboLRuK0ep3dTt2O+j5lKubEVnmuMZpNQ==" algorithmName="SHA-512" password="CC35"/>
  <autoFilter ref="C85:K175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30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109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2"/>
      <c r="AT3" s="19" t="s">
        <v>79</v>
      </c>
    </row>
    <row r="4" s="1" customFormat="1" ht="24.96" customHeight="1">
      <c r="B4" s="22"/>
      <c r="D4" s="134" t="s">
        <v>113</v>
      </c>
      <c r="I4" s="130"/>
      <c r="L4" s="22"/>
      <c r="M4" s="135" t="s">
        <v>10</v>
      </c>
      <c r="AT4" s="19" t="s">
        <v>4</v>
      </c>
    </row>
    <row r="5" s="1" customFormat="1" ht="6.96" customHeight="1">
      <c r="B5" s="22"/>
      <c r="I5" s="130"/>
      <c r="L5" s="22"/>
    </row>
    <row r="6" s="1" customFormat="1" ht="12" customHeight="1">
      <c r="B6" s="22"/>
      <c r="D6" s="136" t="s">
        <v>16</v>
      </c>
      <c r="I6" s="130"/>
      <c r="L6" s="22"/>
    </row>
    <row r="7" s="1" customFormat="1" ht="16.5" customHeight="1">
      <c r="B7" s="22"/>
      <c r="E7" s="137" t="str">
        <f>'Rekapitulace stavby'!K6</f>
        <v>Most Zlíchov</v>
      </c>
      <c r="F7" s="136"/>
      <c r="G7" s="136"/>
      <c r="H7" s="136"/>
      <c r="I7" s="130"/>
      <c r="L7" s="22"/>
    </row>
    <row r="8" s="2" customFormat="1" ht="12" customHeight="1">
      <c r="A8" s="40"/>
      <c r="B8" s="46"/>
      <c r="C8" s="40"/>
      <c r="D8" s="136" t="s">
        <v>114</v>
      </c>
      <c r="E8" s="40"/>
      <c r="F8" s="40"/>
      <c r="G8" s="40"/>
      <c r="H8" s="40"/>
      <c r="I8" s="138"/>
      <c r="J8" s="40"/>
      <c r="K8" s="40"/>
      <c r="L8" s="1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0" t="s">
        <v>1216</v>
      </c>
      <c r="F9" s="40"/>
      <c r="G9" s="40"/>
      <c r="H9" s="40"/>
      <c r="I9" s="138"/>
      <c r="J9" s="40"/>
      <c r="K9" s="40"/>
      <c r="L9" s="1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8"/>
      <c r="J10" s="40"/>
      <c r="K10" s="40"/>
      <c r="L10" s="1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6" t="s">
        <v>18</v>
      </c>
      <c r="E11" s="40"/>
      <c r="F11" s="141" t="s">
        <v>19</v>
      </c>
      <c r="G11" s="40"/>
      <c r="H11" s="40"/>
      <c r="I11" s="142" t="s">
        <v>20</v>
      </c>
      <c r="J11" s="141" t="s">
        <v>19</v>
      </c>
      <c r="K11" s="40"/>
      <c r="L11" s="1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6" t="s">
        <v>21</v>
      </c>
      <c r="E12" s="40"/>
      <c r="F12" s="141" t="s">
        <v>22</v>
      </c>
      <c r="G12" s="40"/>
      <c r="H12" s="40"/>
      <c r="I12" s="142" t="s">
        <v>23</v>
      </c>
      <c r="J12" s="143" t="str">
        <f>'Rekapitulace stavby'!AN8</f>
        <v>13. 5. 2019</v>
      </c>
      <c r="K12" s="40"/>
      <c r="L12" s="13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38"/>
      <c r="J13" s="40"/>
      <c r="K13" s="40"/>
      <c r="L13" s="13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6" t="s">
        <v>25</v>
      </c>
      <c r="E14" s="40"/>
      <c r="F14" s="40"/>
      <c r="G14" s="40"/>
      <c r="H14" s="40"/>
      <c r="I14" s="142" t="s">
        <v>26</v>
      </c>
      <c r="J14" s="141" t="str">
        <f>IF('Rekapitulace stavby'!AN10="","",'Rekapitulace stavby'!AN10)</f>
        <v/>
      </c>
      <c r="K14" s="40"/>
      <c r="L14" s="13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1" t="str">
        <f>IF('Rekapitulace stavby'!E11="","",'Rekapitulace stavby'!E11)</f>
        <v xml:space="preserve"> </v>
      </c>
      <c r="F15" s="40"/>
      <c r="G15" s="40"/>
      <c r="H15" s="40"/>
      <c r="I15" s="142" t="s">
        <v>27</v>
      </c>
      <c r="J15" s="141" t="str">
        <f>IF('Rekapitulace stavby'!AN11="","",'Rekapitulace stavby'!AN11)</f>
        <v/>
      </c>
      <c r="K15" s="40"/>
      <c r="L15" s="13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8"/>
      <c r="J16" s="40"/>
      <c r="K16" s="40"/>
      <c r="L16" s="13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6" t="s">
        <v>28</v>
      </c>
      <c r="E17" s="40"/>
      <c r="F17" s="40"/>
      <c r="G17" s="40"/>
      <c r="H17" s="40"/>
      <c r="I17" s="142" t="s">
        <v>26</v>
      </c>
      <c r="J17" s="35" t="str">
        <f>'Rekapitulace stavby'!AN13</f>
        <v>Vyplň údaj</v>
      </c>
      <c r="K17" s="40"/>
      <c r="L17" s="13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41"/>
      <c r="G18" s="141"/>
      <c r="H18" s="141"/>
      <c r="I18" s="142" t="s">
        <v>27</v>
      </c>
      <c r="J18" s="35" t="str">
        <f>'Rekapitulace stavby'!AN14</f>
        <v>Vyplň údaj</v>
      </c>
      <c r="K18" s="40"/>
      <c r="L18" s="13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8"/>
      <c r="J19" s="40"/>
      <c r="K19" s="40"/>
      <c r="L19" s="13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6" t="s">
        <v>30</v>
      </c>
      <c r="E20" s="40"/>
      <c r="F20" s="40"/>
      <c r="G20" s="40"/>
      <c r="H20" s="40"/>
      <c r="I20" s="142" t="s">
        <v>26</v>
      </c>
      <c r="J20" s="141" t="str">
        <f>IF('Rekapitulace stavby'!AN16="","",'Rekapitulace stavby'!AN16)</f>
        <v/>
      </c>
      <c r="K20" s="40"/>
      <c r="L20" s="13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1" t="str">
        <f>IF('Rekapitulace stavby'!E17="","",'Rekapitulace stavby'!E17)</f>
        <v xml:space="preserve"> </v>
      </c>
      <c r="F21" s="40"/>
      <c r="G21" s="40"/>
      <c r="H21" s="40"/>
      <c r="I21" s="142" t="s">
        <v>27</v>
      </c>
      <c r="J21" s="141" t="str">
        <f>IF('Rekapitulace stavby'!AN17="","",'Rekapitulace stavby'!AN17)</f>
        <v/>
      </c>
      <c r="K21" s="40"/>
      <c r="L21" s="13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8"/>
      <c r="J22" s="40"/>
      <c r="K22" s="40"/>
      <c r="L22" s="13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6" t="s">
        <v>32</v>
      </c>
      <c r="E23" s="40"/>
      <c r="F23" s="40"/>
      <c r="G23" s="40"/>
      <c r="H23" s="40"/>
      <c r="I23" s="142" t="s">
        <v>26</v>
      </c>
      <c r="J23" s="141" t="str">
        <f>IF('Rekapitulace stavby'!AN19="","",'Rekapitulace stavby'!AN19)</f>
        <v/>
      </c>
      <c r="K23" s="40"/>
      <c r="L23" s="13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1" t="str">
        <f>IF('Rekapitulace stavby'!E20="","",'Rekapitulace stavby'!E20)</f>
        <v xml:space="preserve"> </v>
      </c>
      <c r="F24" s="40"/>
      <c r="G24" s="40"/>
      <c r="H24" s="40"/>
      <c r="I24" s="142" t="s">
        <v>27</v>
      </c>
      <c r="J24" s="141" t="str">
        <f>IF('Rekapitulace stavby'!AN20="","",'Rekapitulace stavby'!AN20)</f>
        <v/>
      </c>
      <c r="K24" s="40"/>
      <c r="L24" s="1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8"/>
      <c r="J25" s="40"/>
      <c r="K25" s="40"/>
      <c r="L25" s="1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6" t="s">
        <v>33</v>
      </c>
      <c r="E26" s="40"/>
      <c r="F26" s="40"/>
      <c r="G26" s="40"/>
      <c r="H26" s="40"/>
      <c r="I26" s="138"/>
      <c r="J26" s="40"/>
      <c r="K26" s="40"/>
      <c r="L26" s="1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4"/>
      <c r="B27" s="145"/>
      <c r="C27" s="144"/>
      <c r="D27" s="144"/>
      <c r="E27" s="146" t="s">
        <v>19</v>
      </c>
      <c r="F27" s="146"/>
      <c r="G27" s="146"/>
      <c r="H27" s="146"/>
      <c r="I27" s="147"/>
      <c r="J27" s="144"/>
      <c r="K27" s="144"/>
      <c r="L27" s="148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8"/>
      <c r="J28" s="40"/>
      <c r="K28" s="40"/>
      <c r="L28" s="1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9"/>
      <c r="E29" s="149"/>
      <c r="F29" s="149"/>
      <c r="G29" s="149"/>
      <c r="H29" s="149"/>
      <c r="I29" s="150"/>
      <c r="J29" s="149"/>
      <c r="K29" s="149"/>
      <c r="L29" s="13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1" t="s">
        <v>35</v>
      </c>
      <c r="E30" s="40"/>
      <c r="F30" s="40"/>
      <c r="G30" s="40"/>
      <c r="H30" s="40"/>
      <c r="I30" s="138"/>
      <c r="J30" s="152">
        <f>ROUND(J79, 2)</f>
        <v>0</v>
      </c>
      <c r="K30" s="40"/>
      <c r="L30" s="13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9"/>
      <c r="E31" s="149"/>
      <c r="F31" s="149"/>
      <c r="G31" s="149"/>
      <c r="H31" s="149"/>
      <c r="I31" s="150"/>
      <c r="J31" s="149"/>
      <c r="K31" s="149"/>
      <c r="L31" s="13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3" t="s">
        <v>37</v>
      </c>
      <c r="G32" s="40"/>
      <c r="H32" s="40"/>
      <c r="I32" s="154" t="s">
        <v>36</v>
      </c>
      <c r="J32" s="153" t="s">
        <v>38</v>
      </c>
      <c r="K32" s="40"/>
      <c r="L32" s="13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5" t="s">
        <v>39</v>
      </c>
      <c r="E33" s="136" t="s">
        <v>40</v>
      </c>
      <c r="F33" s="156">
        <f>ROUND((SUM(BE79:BE134)),  2)</f>
        <v>0</v>
      </c>
      <c r="G33" s="40"/>
      <c r="H33" s="40"/>
      <c r="I33" s="157">
        <v>0.20999999999999999</v>
      </c>
      <c r="J33" s="156">
        <f>ROUND(((SUM(BE79:BE134))*I33),  2)</f>
        <v>0</v>
      </c>
      <c r="K33" s="40"/>
      <c r="L33" s="13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6" t="s">
        <v>41</v>
      </c>
      <c r="F34" s="156">
        <f>ROUND((SUM(BF79:BF134)),  2)</f>
        <v>0</v>
      </c>
      <c r="G34" s="40"/>
      <c r="H34" s="40"/>
      <c r="I34" s="157">
        <v>0.14999999999999999</v>
      </c>
      <c r="J34" s="156">
        <f>ROUND(((SUM(BF79:BF134))*I34),  2)</f>
        <v>0</v>
      </c>
      <c r="K34" s="40"/>
      <c r="L34" s="13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6" t="s">
        <v>42</v>
      </c>
      <c r="F35" s="156">
        <f>ROUND((SUM(BG79:BG134)),  2)</f>
        <v>0</v>
      </c>
      <c r="G35" s="40"/>
      <c r="H35" s="40"/>
      <c r="I35" s="157">
        <v>0.20999999999999999</v>
      </c>
      <c r="J35" s="156">
        <f>0</f>
        <v>0</v>
      </c>
      <c r="K35" s="40"/>
      <c r="L35" s="13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6" t="s">
        <v>43</v>
      </c>
      <c r="F36" s="156">
        <f>ROUND((SUM(BH79:BH134)),  2)</f>
        <v>0</v>
      </c>
      <c r="G36" s="40"/>
      <c r="H36" s="40"/>
      <c r="I36" s="157">
        <v>0.14999999999999999</v>
      </c>
      <c r="J36" s="156">
        <f>0</f>
        <v>0</v>
      </c>
      <c r="K36" s="40"/>
      <c r="L36" s="13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6" t="s">
        <v>44</v>
      </c>
      <c r="F37" s="156">
        <f>ROUND((SUM(BI79:BI134)),  2)</f>
        <v>0</v>
      </c>
      <c r="G37" s="40"/>
      <c r="H37" s="40"/>
      <c r="I37" s="157">
        <v>0</v>
      </c>
      <c r="J37" s="156">
        <f>0</f>
        <v>0</v>
      </c>
      <c r="K37" s="40"/>
      <c r="L37" s="13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8"/>
      <c r="J38" s="40"/>
      <c r="K38" s="40"/>
      <c r="L38" s="13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8"/>
      <c r="D39" s="159" t="s">
        <v>45</v>
      </c>
      <c r="E39" s="160"/>
      <c r="F39" s="160"/>
      <c r="G39" s="161" t="s">
        <v>46</v>
      </c>
      <c r="H39" s="162" t="s">
        <v>47</v>
      </c>
      <c r="I39" s="163"/>
      <c r="J39" s="164">
        <f>SUM(J30:J37)</f>
        <v>0</v>
      </c>
      <c r="K39" s="165"/>
      <c r="L39" s="13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13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1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116</v>
      </c>
      <c r="D45" s="42"/>
      <c r="E45" s="42"/>
      <c r="F45" s="42"/>
      <c r="G45" s="42"/>
      <c r="H45" s="42"/>
      <c r="I45" s="138"/>
      <c r="J45" s="42"/>
      <c r="K45" s="42"/>
      <c r="L45" s="13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8"/>
      <c r="J46" s="42"/>
      <c r="K46" s="42"/>
      <c r="L46" s="1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138"/>
      <c r="J47" s="42"/>
      <c r="K47" s="42"/>
      <c r="L47" s="13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2" t="str">
        <f>E7</f>
        <v>Most Zlíchov</v>
      </c>
      <c r="F48" s="34"/>
      <c r="G48" s="34"/>
      <c r="H48" s="34"/>
      <c r="I48" s="138"/>
      <c r="J48" s="42"/>
      <c r="K48" s="42"/>
      <c r="L48" s="13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114</v>
      </c>
      <c r="D49" s="42"/>
      <c r="E49" s="42"/>
      <c r="F49" s="42"/>
      <c r="G49" s="42"/>
      <c r="H49" s="42"/>
      <c r="I49" s="138"/>
      <c r="J49" s="42"/>
      <c r="K49" s="42"/>
      <c r="L49" s="13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661.1 - Úprava TV, provizorní stav</v>
      </c>
      <c r="F50" s="42"/>
      <c r="G50" s="42"/>
      <c r="H50" s="42"/>
      <c r="I50" s="138"/>
      <c r="J50" s="42"/>
      <c r="K50" s="42"/>
      <c r="L50" s="13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8"/>
      <c r="J51" s="42"/>
      <c r="K51" s="42"/>
      <c r="L51" s="13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 xml:space="preserve"> </v>
      </c>
      <c r="G52" s="42"/>
      <c r="H52" s="42"/>
      <c r="I52" s="142" t="s">
        <v>23</v>
      </c>
      <c r="J52" s="74" t="str">
        <f>IF(J12="","",J12)</f>
        <v>13. 5. 2019</v>
      </c>
      <c r="K52" s="42"/>
      <c r="L52" s="13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8"/>
      <c r="J53" s="42"/>
      <c r="K53" s="42"/>
      <c r="L53" s="13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 xml:space="preserve"> </v>
      </c>
      <c r="G54" s="42"/>
      <c r="H54" s="42"/>
      <c r="I54" s="142" t="s">
        <v>30</v>
      </c>
      <c r="J54" s="38" t="str">
        <f>E21</f>
        <v xml:space="preserve"> </v>
      </c>
      <c r="K54" s="42"/>
      <c r="L54" s="13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28</v>
      </c>
      <c r="D55" s="42"/>
      <c r="E55" s="42"/>
      <c r="F55" s="29" t="str">
        <f>IF(E18="","",E18)</f>
        <v>Vyplň údaj</v>
      </c>
      <c r="G55" s="42"/>
      <c r="H55" s="42"/>
      <c r="I55" s="142" t="s">
        <v>32</v>
      </c>
      <c r="J55" s="38" t="str">
        <f>E24</f>
        <v xml:space="preserve"> </v>
      </c>
      <c r="K55" s="42"/>
      <c r="L55" s="13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8"/>
      <c r="J56" s="42"/>
      <c r="K56" s="42"/>
      <c r="L56" s="13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117</v>
      </c>
      <c r="D57" s="174"/>
      <c r="E57" s="174"/>
      <c r="F57" s="174"/>
      <c r="G57" s="174"/>
      <c r="H57" s="174"/>
      <c r="I57" s="175"/>
      <c r="J57" s="176" t="s">
        <v>118</v>
      </c>
      <c r="K57" s="174"/>
      <c r="L57" s="13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8"/>
      <c r="J58" s="42"/>
      <c r="K58" s="42"/>
      <c r="L58" s="13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67</v>
      </c>
      <c r="D59" s="42"/>
      <c r="E59" s="42"/>
      <c r="F59" s="42"/>
      <c r="G59" s="42"/>
      <c r="H59" s="42"/>
      <c r="I59" s="138"/>
      <c r="J59" s="104">
        <f>J79</f>
        <v>0</v>
      </c>
      <c r="K59" s="42"/>
      <c r="L59" s="13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119</v>
      </c>
    </row>
    <row r="60" s="2" customFormat="1" ht="21.84" customHeight="1">
      <c r="A60" s="40"/>
      <c r="B60" s="41"/>
      <c r="C60" s="42"/>
      <c r="D60" s="42"/>
      <c r="E60" s="42"/>
      <c r="F60" s="42"/>
      <c r="G60" s="42"/>
      <c r="H60" s="42"/>
      <c r="I60" s="138"/>
      <c r="J60" s="42"/>
      <c r="K60" s="42"/>
      <c r="L60" s="13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61"/>
      <c r="C61" s="62"/>
      <c r="D61" s="62"/>
      <c r="E61" s="62"/>
      <c r="F61" s="62"/>
      <c r="G61" s="62"/>
      <c r="H61" s="62"/>
      <c r="I61" s="168"/>
      <c r="J61" s="62"/>
      <c r="K61" s="62"/>
      <c r="L61" s="13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5" s="2" customFormat="1" ht="6.96" customHeight="1">
      <c r="A65" s="40"/>
      <c r="B65" s="63"/>
      <c r="C65" s="64"/>
      <c r="D65" s="64"/>
      <c r="E65" s="64"/>
      <c r="F65" s="64"/>
      <c r="G65" s="64"/>
      <c r="H65" s="64"/>
      <c r="I65" s="171"/>
      <c r="J65" s="64"/>
      <c r="K65" s="64"/>
      <c r="L65" s="139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24.96" customHeight="1">
      <c r="A66" s="40"/>
      <c r="B66" s="41"/>
      <c r="C66" s="25" t="s">
        <v>125</v>
      </c>
      <c r="D66" s="42"/>
      <c r="E66" s="42"/>
      <c r="F66" s="42"/>
      <c r="G66" s="42"/>
      <c r="H66" s="42"/>
      <c r="I66" s="138"/>
      <c r="J66" s="42"/>
      <c r="K66" s="42"/>
      <c r="L66" s="139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6.96" customHeight="1">
      <c r="A67" s="40"/>
      <c r="B67" s="41"/>
      <c r="C67" s="42"/>
      <c r="D67" s="42"/>
      <c r="E67" s="42"/>
      <c r="F67" s="42"/>
      <c r="G67" s="42"/>
      <c r="H67" s="42"/>
      <c r="I67" s="138"/>
      <c r="J67" s="42"/>
      <c r="K67" s="42"/>
      <c r="L67" s="139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12" customHeight="1">
      <c r="A68" s="40"/>
      <c r="B68" s="41"/>
      <c r="C68" s="34" t="s">
        <v>16</v>
      </c>
      <c r="D68" s="42"/>
      <c r="E68" s="42"/>
      <c r="F68" s="42"/>
      <c r="G68" s="42"/>
      <c r="H68" s="42"/>
      <c r="I68" s="138"/>
      <c r="J68" s="42"/>
      <c r="K68" s="42"/>
      <c r="L68" s="139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16.5" customHeight="1">
      <c r="A69" s="40"/>
      <c r="B69" s="41"/>
      <c r="C69" s="42"/>
      <c r="D69" s="42"/>
      <c r="E69" s="172" t="str">
        <f>E7</f>
        <v>Most Zlíchov</v>
      </c>
      <c r="F69" s="34"/>
      <c r="G69" s="34"/>
      <c r="H69" s="34"/>
      <c r="I69" s="138"/>
      <c r="J69" s="42"/>
      <c r="K69" s="42"/>
      <c r="L69" s="139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12" customHeight="1">
      <c r="A70" s="40"/>
      <c r="B70" s="41"/>
      <c r="C70" s="34" t="s">
        <v>114</v>
      </c>
      <c r="D70" s="42"/>
      <c r="E70" s="42"/>
      <c r="F70" s="42"/>
      <c r="G70" s="42"/>
      <c r="H70" s="42"/>
      <c r="I70" s="138"/>
      <c r="J70" s="42"/>
      <c r="K70" s="42"/>
      <c r="L70" s="139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16.5" customHeight="1">
      <c r="A71" s="40"/>
      <c r="B71" s="41"/>
      <c r="C71" s="42"/>
      <c r="D71" s="42"/>
      <c r="E71" s="71" t="str">
        <f>E9</f>
        <v>SO 661.1 - Úprava TV, provizorní stav</v>
      </c>
      <c r="F71" s="42"/>
      <c r="G71" s="42"/>
      <c r="H71" s="42"/>
      <c r="I71" s="138"/>
      <c r="J71" s="42"/>
      <c r="K71" s="42"/>
      <c r="L71" s="13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6.96" customHeight="1">
      <c r="A72" s="40"/>
      <c r="B72" s="41"/>
      <c r="C72" s="42"/>
      <c r="D72" s="42"/>
      <c r="E72" s="42"/>
      <c r="F72" s="42"/>
      <c r="G72" s="42"/>
      <c r="H72" s="42"/>
      <c r="I72" s="138"/>
      <c r="J72" s="42"/>
      <c r="K72" s="42"/>
      <c r="L72" s="13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2" customHeight="1">
      <c r="A73" s="40"/>
      <c r="B73" s="41"/>
      <c r="C73" s="34" t="s">
        <v>21</v>
      </c>
      <c r="D73" s="42"/>
      <c r="E73" s="42"/>
      <c r="F73" s="29" t="str">
        <f>F12</f>
        <v xml:space="preserve"> </v>
      </c>
      <c r="G73" s="42"/>
      <c r="H73" s="42"/>
      <c r="I73" s="142" t="s">
        <v>23</v>
      </c>
      <c r="J73" s="74" t="str">
        <f>IF(J12="","",J12)</f>
        <v>13. 5. 2019</v>
      </c>
      <c r="K73" s="42"/>
      <c r="L73" s="13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138"/>
      <c r="J74" s="42"/>
      <c r="K74" s="42"/>
      <c r="L74" s="13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5.15" customHeight="1">
      <c r="A75" s="40"/>
      <c r="B75" s="41"/>
      <c r="C75" s="34" t="s">
        <v>25</v>
      </c>
      <c r="D75" s="42"/>
      <c r="E75" s="42"/>
      <c r="F75" s="29" t="str">
        <f>E15</f>
        <v xml:space="preserve"> </v>
      </c>
      <c r="G75" s="42"/>
      <c r="H75" s="42"/>
      <c r="I75" s="142" t="s">
        <v>30</v>
      </c>
      <c r="J75" s="38" t="str">
        <f>E21</f>
        <v xml:space="preserve"> </v>
      </c>
      <c r="K75" s="42"/>
      <c r="L75" s="13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5.15" customHeight="1">
      <c r="A76" s="40"/>
      <c r="B76" s="41"/>
      <c r="C76" s="34" t="s">
        <v>28</v>
      </c>
      <c r="D76" s="42"/>
      <c r="E76" s="42"/>
      <c r="F76" s="29" t="str">
        <f>IF(E18="","",E18)</f>
        <v>Vyplň údaj</v>
      </c>
      <c r="G76" s="42"/>
      <c r="H76" s="42"/>
      <c r="I76" s="142" t="s">
        <v>32</v>
      </c>
      <c r="J76" s="38" t="str">
        <f>E24</f>
        <v xml:space="preserve"> </v>
      </c>
      <c r="K76" s="42"/>
      <c r="L76" s="13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0.32" customHeight="1">
      <c r="A77" s="40"/>
      <c r="B77" s="41"/>
      <c r="C77" s="42"/>
      <c r="D77" s="42"/>
      <c r="E77" s="42"/>
      <c r="F77" s="42"/>
      <c r="G77" s="42"/>
      <c r="H77" s="42"/>
      <c r="I77" s="138"/>
      <c r="J77" s="42"/>
      <c r="K77" s="42"/>
      <c r="L77" s="13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11" customFormat="1" ht="29.28" customHeight="1">
      <c r="A78" s="192"/>
      <c r="B78" s="193"/>
      <c r="C78" s="194" t="s">
        <v>126</v>
      </c>
      <c r="D78" s="195" t="s">
        <v>54</v>
      </c>
      <c r="E78" s="195" t="s">
        <v>50</v>
      </c>
      <c r="F78" s="195" t="s">
        <v>51</v>
      </c>
      <c r="G78" s="195" t="s">
        <v>127</v>
      </c>
      <c r="H78" s="195" t="s">
        <v>128</v>
      </c>
      <c r="I78" s="196" t="s">
        <v>129</v>
      </c>
      <c r="J78" s="195" t="s">
        <v>118</v>
      </c>
      <c r="K78" s="197" t="s">
        <v>130</v>
      </c>
      <c r="L78" s="198"/>
      <c r="M78" s="94" t="s">
        <v>19</v>
      </c>
      <c r="N78" s="95" t="s">
        <v>39</v>
      </c>
      <c r="O78" s="95" t="s">
        <v>131</v>
      </c>
      <c r="P78" s="95" t="s">
        <v>132</v>
      </c>
      <c r="Q78" s="95" t="s">
        <v>133</v>
      </c>
      <c r="R78" s="95" t="s">
        <v>134</v>
      </c>
      <c r="S78" s="95" t="s">
        <v>135</v>
      </c>
      <c r="T78" s="96" t="s">
        <v>136</v>
      </c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</row>
    <row r="79" s="2" customFormat="1" ht="22.8" customHeight="1">
      <c r="A79" s="40"/>
      <c r="B79" s="41"/>
      <c r="C79" s="101" t="s">
        <v>137</v>
      </c>
      <c r="D79" s="42"/>
      <c r="E79" s="42"/>
      <c r="F79" s="42"/>
      <c r="G79" s="42"/>
      <c r="H79" s="42"/>
      <c r="I79" s="138"/>
      <c r="J79" s="199">
        <f>BK79</f>
        <v>0</v>
      </c>
      <c r="K79" s="42"/>
      <c r="L79" s="46"/>
      <c r="M79" s="97"/>
      <c r="N79" s="200"/>
      <c r="O79" s="98"/>
      <c r="P79" s="201">
        <f>SUM(P80:P134)</f>
        <v>0</v>
      </c>
      <c r="Q79" s="98"/>
      <c r="R79" s="201">
        <f>SUM(R80:R134)</f>
        <v>0</v>
      </c>
      <c r="S79" s="98"/>
      <c r="T79" s="202">
        <f>SUM(T80:T134)</f>
        <v>0</v>
      </c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T79" s="19" t="s">
        <v>68</v>
      </c>
      <c r="AU79" s="19" t="s">
        <v>119</v>
      </c>
      <c r="BK79" s="203">
        <f>SUM(BK80:BK134)</f>
        <v>0</v>
      </c>
    </row>
    <row r="80" s="2" customFormat="1" ht="16.5" customHeight="1">
      <c r="A80" s="40"/>
      <c r="B80" s="41"/>
      <c r="C80" s="220" t="s">
        <v>77</v>
      </c>
      <c r="D80" s="220" t="s">
        <v>144</v>
      </c>
      <c r="E80" s="221" t="s">
        <v>1217</v>
      </c>
      <c r="F80" s="222" t="s">
        <v>1218</v>
      </c>
      <c r="G80" s="223" t="s">
        <v>1219</v>
      </c>
      <c r="H80" s="224">
        <v>8</v>
      </c>
      <c r="I80" s="225"/>
      <c r="J80" s="226">
        <f>ROUND(I80*H80,2)</f>
        <v>0</v>
      </c>
      <c r="K80" s="222" t="s">
        <v>19</v>
      </c>
      <c r="L80" s="46"/>
      <c r="M80" s="227" t="s">
        <v>19</v>
      </c>
      <c r="N80" s="228" t="s">
        <v>40</v>
      </c>
      <c r="O80" s="86"/>
      <c r="P80" s="229">
        <f>O80*H80</f>
        <v>0</v>
      </c>
      <c r="Q80" s="229">
        <v>0</v>
      </c>
      <c r="R80" s="229">
        <f>Q80*H80</f>
        <v>0</v>
      </c>
      <c r="S80" s="229">
        <v>0</v>
      </c>
      <c r="T80" s="230">
        <f>S80*H80</f>
        <v>0</v>
      </c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R80" s="231" t="s">
        <v>161</v>
      </c>
      <c r="AT80" s="231" t="s">
        <v>144</v>
      </c>
      <c r="AU80" s="231" t="s">
        <v>69</v>
      </c>
      <c r="AY80" s="19" t="s">
        <v>141</v>
      </c>
      <c r="BE80" s="232">
        <f>IF(N80="základní",J80,0)</f>
        <v>0</v>
      </c>
      <c r="BF80" s="232">
        <f>IF(N80="snížená",J80,0)</f>
        <v>0</v>
      </c>
      <c r="BG80" s="232">
        <f>IF(N80="zákl. přenesená",J80,0)</f>
        <v>0</v>
      </c>
      <c r="BH80" s="232">
        <f>IF(N80="sníž. přenesená",J80,0)</f>
        <v>0</v>
      </c>
      <c r="BI80" s="232">
        <f>IF(N80="nulová",J80,0)</f>
        <v>0</v>
      </c>
      <c r="BJ80" s="19" t="s">
        <v>77</v>
      </c>
      <c r="BK80" s="232">
        <f>ROUND(I80*H80,2)</f>
        <v>0</v>
      </c>
      <c r="BL80" s="19" t="s">
        <v>161</v>
      </c>
      <c r="BM80" s="231" t="s">
        <v>1220</v>
      </c>
    </row>
    <row r="81" s="14" customFormat="1">
      <c r="A81" s="14"/>
      <c r="B81" s="250"/>
      <c r="C81" s="251"/>
      <c r="D81" s="235" t="s">
        <v>170</v>
      </c>
      <c r="E81" s="252" t="s">
        <v>19</v>
      </c>
      <c r="F81" s="253" t="s">
        <v>1221</v>
      </c>
      <c r="G81" s="251"/>
      <c r="H81" s="252" t="s">
        <v>19</v>
      </c>
      <c r="I81" s="254"/>
      <c r="J81" s="251"/>
      <c r="K81" s="251"/>
      <c r="L81" s="255"/>
      <c r="M81" s="256"/>
      <c r="N81" s="257"/>
      <c r="O81" s="257"/>
      <c r="P81" s="257"/>
      <c r="Q81" s="257"/>
      <c r="R81" s="257"/>
      <c r="S81" s="257"/>
      <c r="T81" s="258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T81" s="259" t="s">
        <v>170</v>
      </c>
      <c r="AU81" s="259" t="s">
        <v>69</v>
      </c>
      <c r="AV81" s="14" t="s">
        <v>77</v>
      </c>
      <c r="AW81" s="14" t="s">
        <v>31</v>
      </c>
      <c r="AX81" s="14" t="s">
        <v>69</v>
      </c>
      <c r="AY81" s="259" t="s">
        <v>141</v>
      </c>
    </row>
    <row r="82" s="13" customFormat="1">
      <c r="A82" s="13"/>
      <c r="B82" s="233"/>
      <c r="C82" s="234"/>
      <c r="D82" s="235" t="s">
        <v>170</v>
      </c>
      <c r="E82" s="236" t="s">
        <v>19</v>
      </c>
      <c r="F82" s="237" t="s">
        <v>1222</v>
      </c>
      <c r="G82" s="234"/>
      <c r="H82" s="238">
        <v>8</v>
      </c>
      <c r="I82" s="239"/>
      <c r="J82" s="234"/>
      <c r="K82" s="234"/>
      <c r="L82" s="240"/>
      <c r="M82" s="241"/>
      <c r="N82" s="242"/>
      <c r="O82" s="242"/>
      <c r="P82" s="242"/>
      <c r="Q82" s="242"/>
      <c r="R82" s="242"/>
      <c r="S82" s="242"/>
      <c r="T82" s="24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T82" s="244" t="s">
        <v>170</v>
      </c>
      <c r="AU82" s="244" t="s">
        <v>69</v>
      </c>
      <c r="AV82" s="13" t="s">
        <v>79</v>
      </c>
      <c r="AW82" s="13" t="s">
        <v>31</v>
      </c>
      <c r="AX82" s="13" t="s">
        <v>77</v>
      </c>
      <c r="AY82" s="244" t="s">
        <v>141</v>
      </c>
    </row>
    <row r="83" s="2" customFormat="1" ht="16.5" customHeight="1">
      <c r="A83" s="40"/>
      <c r="B83" s="41"/>
      <c r="C83" s="220" t="s">
        <v>79</v>
      </c>
      <c r="D83" s="220" t="s">
        <v>144</v>
      </c>
      <c r="E83" s="221" t="s">
        <v>1223</v>
      </c>
      <c r="F83" s="222" t="s">
        <v>1224</v>
      </c>
      <c r="G83" s="223" t="s">
        <v>1219</v>
      </c>
      <c r="H83" s="224">
        <v>4</v>
      </c>
      <c r="I83" s="225"/>
      <c r="J83" s="226">
        <f>ROUND(I83*H83,2)</f>
        <v>0</v>
      </c>
      <c r="K83" s="222" t="s">
        <v>19</v>
      </c>
      <c r="L83" s="46"/>
      <c r="M83" s="227" t="s">
        <v>19</v>
      </c>
      <c r="N83" s="228" t="s">
        <v>40</v>
      </c>
      <c r="O83" s="86"/>
      <c r="P83" s="229">
        <f>O83*H83</f>
        <v>0</v>
      </c>
      <c r="Q83" s="229">
        <v>0</v>
      </c>
      <c r="R83" s="229">
        <f>Q83*H83</f>
        <v>0</v>
      </c>
      <c r="S83" s="229">
        <v>0</v>
      </c>
      <c r="T83" s="230">
        <f>S83*H83</f>
        <v>0</v>
      </c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R83" s="231" t="s">
        <v>161</v>
      </c>
      <c r="AT83" s="231" t="s">
        <v>144</v>
      </c>
      <c r="AU83" s="231" t="s">
        <v>69</v>
      </c>
      <c r="AY83" s="19" t="s">
        <v>141</v>
      </c>
      <c r="BE83" s="232">
        <f>IF(N83="základní",J83,0)</f>
        <v>0</v>
      </c>
      <c r="BF83" s="232">
        <f>IF(N83="snížená",J83,0)</f>
        <v>0</v>
      </c>
      <c r="BG83" s="232">
        <f>IF(N83="zákl. přenesená",J83,0)</f>
        <v>0</v>
      </c>
      <c r="BH83" s="232">
        <f>IF(N83="sníž. přenesená",J83,0)</f>
        <v>0</v>
      </c>
      <c r="BI83" s="232">
        <f>IF(N83="nulová",J83,0)</f>
        <v>0</v>
      </c>
      <c r="BJ83" s="19" t="s">
        <v>77</v>
      </c>
      <c r="BK83" s="232">
        <f>ROUND(I83*H83,2)</f>
        <v>0</v>
      </c>
      <c r="BL83" s="19" t="s">
        <v>161</v>
      </c>
      <c r="BM83" s="231" t="s">
        <v>1225</v>
      </c>
    </row>
    <row r="84" s="14" customFormat="1">
      <c r="A84" s="14"/>
      <c r="B84" s="250"/>
      <c r="C84" s="251"/>
      <c r="D84" s="235" t="s">
        <v>170</v>
      </c>
      <c r="E84" s="252" t="s">
        <v>19</v>
      </c>
      <c r="F84" s="253" t="s">
        <v>1226</v>
      </c>
      <c r="G84" s="251"/>
      <c r="H84" s="252" t="s">
        <v>19</v>
      </c>
      <c r="I84" s="254"/>
      <c r="J84" s="251"/>
      <c r="K84" s="251"/>
      <c r="L84" s="255"/>
      <c r="M84" s="256"/>
      <c r="N84" s="257"/>
      <c r="O84" s="257"/>
      <c r="P84" s="257"/>
      <c r="Q84" s="257"/>
      <c r="R84" s="257"/>
      <c r="S84" s="257"/>
      <c r="T84" s="258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T84" s="259" t="s">
        <v>170</v>
      </c>
      <c r="AU84" s="259" t="s">
        <v>69</v>
      </c>
      <c r="AV84" s="14" t="s">
        <v>77</v>
      </c>
      <c r="AW84" s="14" t="s">
        <v>31</v>
      </c>
      <c r="AX84" s="14" t="s">
        <v>69</v>
      </c>
      <c r="AY84" s="259" t="s">
        <v>141</v>
      </c>
    </row>
    <row r="85" s="13" customFormat="1">
      <c r="A85" s="13"/>
      <c r="B85" s="233"/>
      <c r="C85" s="234"/>
      <c r="D85" s="235" t="s">
        <v>170</v>
      </c>
      <c r="E85" s="236" t="s">
        <v>19</v>
      </c>
      <c r="F85" s="237" t="s">
        <v>1227</v>
      </c>
      <c r="G85" s="234"/>
      <c r="H85" s="238">
        <v>4</v>
      </c>
      <c r="I85" s="239"/>
      <c r="J85" s="234"/>
      <c r="K85" s="234"/>
      <c r="L85" s="240"/>
      <c r="M85" s="241"/>
      <c r="N85" s="242"/>
      <c r="O85" s="242"/>
      <c r="P85" s="242"/>
      <c r="Q85" s="242"/>
      <c r="R85" s="242"/>
      <c r="S85" s="242"/>
      <c r="T85" s="24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T85" s="244" t="s">
        <v>170</v>
      </c>
      <c r="AU85" s="244" t="s">
        <v>69</v>
      </c>
      <c r="AV85" s="13" t="s">
        <v>79</v>
      </c>
      <c r="AW85" s="13" t="s">
        <v>31</v>
      </c>
      <c r="AX85" s="13" t="s">
        <v>77</v>
      </c>
      <c r="AY85" s="244" t="s">
        <v>141</v>
      </c>
    </row>
    <row r="86" s="2" customFormat="1" ht="16.5" customHeight="1">
      <c r="A86" s="40"/>
      <c r="B86" s="41"/>
      <c r="C86" s="220" t="s">
        <v>155</v>
      </c>
      <c r="D86" s="220" t="s">
        <v>144</v>
      </c>
      <c r="E86" s="221" t="s">
        <v>1228</v>
      </c>
      <c r="F86" s="222" t="s">
        <v>1229</v>
      </c>
      <c r="G86" s="223" t="s">
        <v>1219</v>
      </c>
      <c r="H86" s="224">
        <v>54</v>
      </c>
      <c r="I86" s="225"/>
      <c r="J86" s="226">
        <f>ROUND(I86*H86,2)</f>
        <v>0</v>
      </c>
      <c r="K86" s="222" t="s">
        <v>19</v>
      </c>
      <c r="L86" s="46"/>
      <c r="M86" s="227" t="s">
        <v>19</v>
      </c>
      <c r="N86" s="228" t="s">
        <v>40</v>
      </c>
      <c r="O86" s="86"/>
      <c r="P86" s="229">
        <f>O86*H86</f>
        <v>0</v>
      </c>
      <c r="Q86" s="229">
        <v>0</v>
      </c>
      <c r="R86" s="229">
        <f>Q86*H86</f>
        <v>0</v>
      </c>
      <c r="S86" s="229">
        <v>0</v>
      </c>
      <c r="T86" s="230">
        <f>S86*H86</f>
        <v>0</v>
      </c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R86" s="231" t="s">
        <v>161</v>
      </c>
      <c r="AT86" s="231" t="s">
        <v>144</v>
      </c>
      <c r="AU86" s="231" t="s">
        <v>69</v>
      </c>
      <c r="AY86" s="19" t="s">
        <v>141</v>
      </c>
      <c r="BE86" s="232">
        <f>IF(N86="základní",J86,0)</f>
        <v>0</v>
      </c>
      <c r="BF86" s="232">
        <f>IF(N86="snížená",J86,0)</f>
        <v>0</v>
      </c>
      <c r="BG86" s="232">
        <f>IF(N86="zákl. přenesená",J86,0)</f>
        <v>0</v>
      </c>
      <c r="BH86" s="232">
        <f>IF(N86="sníž. přenesená",J86,0)</f>
        <v>0</v>
      </c>
      <c r="BI86" s="232">
        <f>IF(N86="nulová",J86,0)</f>
        <v>0</v>
      </c>
      <c r="BJ86" s="19" t="s">
        <v>77</v>
      </c>
      <c r="BK86" s="232">
        <f>ROUND(I86*H86,2)</f>
        <v>0</v>
      </c>
      <c r="BL86" s="19" t="s">
        <v>161</v>
      </c>
      <c r="BM86" s="231" t="s">
        <v>1230</v>
      </c>
    </row>
    <row r="87" s="14" customFormat="1">
      <c r="A87" s="14"/>
      <c r="B87" s="250"/>
      <c r="C87" s="251"/>
      <c r="D87" s="235" t="s">
        <v>170</v>
      </c>
      <c r="E87" s="252" t="s">
        <v>19</v>
      </c>
      <c r="F87" s="253" t="s">
        <v>1231</v>
      </c>
      <c r="G87" s="251"/>
      <c r="H87" s="252" t="s">
        <v>19</v>
      </c>
      <c r="I87" s="254"/>
      <c r="J87" s="251"/>
      <c r="K87" s="251"/>
      <c r="L87" s="255"/>
      <c r="M87" s="256"/>
      <c r="N87" s="257"/>
      <c r="O87" s="257"/>
      <c r="P87" s="257"/>
      <c r="Q87" s="257"/>
      <c r="R87" s="257"/>
      <c r="S87" s="257"/>
      <c r="T87" s="258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T87" s="259" t="s">
        <v>170</v>
      </c>
      <c r="AU87" s="259" t="s">
        <v>69</v>
      </c>
      <c r="AV87" s="14" t="s">
        <v>77</v>
      </c>
      <c r="AW87" s="14" t="s">
        <v>31</v>
      </c>
      <c r="AX87" s="14" t="s">
        <v>69</v>
      </c>
      <c r="AY87" s="259" t="s">
        <v>141</v>
      </c>
    </row>
    <row r="88" s="13" customFormat="1">
      <c r="A88" s="13"/>
      <c r="B88" s="233"/>
      <c r="C88" s="234"/>
      <c r="D88" s="235" t="s">
        <v>170</v>
      </c>
      <c r="E88" s="236" t="s">
        <v>19</v>
      </c>
      <c r="F88" s="237" t="s">
        <v>1232</v>
      </c>
      <c r="G88" s="234"/>
      <c r="H88" s="238">
        <v>54</v>
      </c>
      <c r="I88" s="239"/>
      <c r="J88" s="234"/>
      <c r="K88" s="234"/>
      <c r="L88" s="240"/>
      <c r="M88" s="241"/>
      <c r="N88" s="242"/>
      <c r="O88" s="242"/>
      <c r="P88" s="242"/>
      <c r="Q88" s="242"/>
      <c r="R88" s="242"/>
      <c r="S88" s="242"/>
      <c r="T88" s="24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T88" s="244" t="s">
        <v>170</v>
      </c>
      <c r="AU88" s="244" t="s">
        <v>69</v>
      </c>
      <c r="AV88" s="13" t="s">
        <v>79</v>
      </c>
      <c r="AW88" s="13" t="s">
        <v>31</v>
      </c>
      <c r="AX88" s="13" t="s">
        <v>77</v>
      </c>
      <c r="AY88" s="244" t="s">
        <v>141</v>
      </c>
    </row>
    <row r="89" s="2" customFormat="1" ht="16.5" customHeight="1">
      <c r="A89" s="40"/>
      <c r="B89" s="41"/>
      <c r="C89" s="220" t="s">
        <v>161</v>
      </c>
      <c r="D89" s="220" t="s">
        <v>144</v>
      </c>
      <c r="E89" s="221" t="s">
        <v>1233</v>
      </c>
      <c r="F89" s="222" t="s">
        <v>1234</v>
      </c>
      <c r="G89" s="223" t="s">
        <v>127</v>
      </c>
      <c r="H89" s="224">
        <v>500</v>
      </c>
      <c r="I89" s="225"/>
      <c r="J89" s="226">
        <f>ROUND(I89*H89,2)</f>
        <v>0</v>
      </c>
      <c r="K89" s="222" t="s">
        <v>19</v>
      </c>
      <c r="L89" s="46"/>
      <c r="M89" s="227" t="s">
        <v>19</v>
      </c>
      <c r="N89" s="228" t="s">
        <v>40</v>
      </c>
      <c r="O89" s="86"/>
      <c r="P89" s="229">
        <f>O89*H89</f>
        <v>0</v>
      </c>
      <c r="Q89" s="229">
        <v>0</v>
      </c>
      <c r="R89" s="229">
        <f>Q89*H89</f>
        <v>0</v>
      </c>
      <c r="S89" s="229">
        <v>0</v>
      </c>
      <c r="T89" s="230">
        <f>S89*H89</f>
        <v>0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R89" s="231" t="s">
        <v>161</v>
      </c>
      <c r="AT89" s="231" t="s">
        <v>144</v>
      </c>
      <c r="AU89" s="231" t="s">
        <v>69</v>
      </c>
      <c r="AY89" s="19" t="s">
        <v>141</v>
      </c>
      <c r="BE89" s="232">
        <f>IF(N89="základní",J89,0)</f>
        <v>0</v>
      </c>
      <c r="BF89" s="232">
        <f>IF(N89="snížená",J89,0)</f>
        <v>0</v>
      </c>
      <c r="BG89" s="232">
        <f>IF(N89="zákl. přenesená",J89,0)</f>
        <v>0</v>
      </c>
      <c r="BH89" s="232">
        <f>IF(N89="sníž. přenesená",J89,0)</f>
        <v>0</v>
      </c>
      <c r="BI89" s="232">
        <f>IF(N89="nulová",J89,0)</f>
        <v>0</v>
      </c>
      <c r="BJ89" s="19" t="s">
        <v>77</v>
      </c>
      <c r="BK89" s="232">
        <f>ROUND(I89*H89,2)</f>
        <v>0</v>
      </c>
      <c r="BL89" s="19" t="s">
        <v>161</v>
      </c>
      <c r="BM89" s="231" t="s">
        <v>1235</v>
      </c>
    </row>
    <row r="90" s="14" customFormat="1">
      <c r="A90" s="14"/>
      <c r="B90" s="250"/>
      <c r="C90" s="251"/>
      <c r="D90" s="235" t="s">
        <v>170</v>
      </c>
      <c r="E90" s="252" t="s">
        <v>19</v>
      </c>
      <c r="F90" s="253" t="s">
        <v>1236</v>
      </c>
      <c r="G90" s="251"/>
      <c r="H90" s="252" t="s">
        <v>19</v>
      </c>
      <c r="I90" s="254"/>
      <c r="J90" s="251"/>
      <c r="K90" s="251"/>
      <c r="L90" s="255"/>
      <c r="M90" s="256"/>
      <c r="N90" s="257"/>
      <c r="O90" s="257"/>
      <c r="P90" s="257"/>
      <c r="Q90" s="257"/>
      <c r="R90" s="257"/>
      <c r="S90" s="257"/>
      <c r="T90" s="258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T90" s="259" t="s">
        <v>170</v>
      </c>
      <c r="AU90" s="259" t="s">
        <v>69</v>
      </c>
      <c r="AV90" s="14" t="s">
        <v>77</v>
      </c>
      <c r="AW90" s="14" t="s">
        <v>31</v>
      </c>
      <c r="AX90" s="14" t="s">
        <v>69</v>
      </c>
      <c r="AY90" s="259" t="s">
        <v>141</v>
      </c>
    </row>
    <row r="91" s="13" customFormat="1">
      <c r="A91" s="13"/>
      <c r="B91" s="233"/>
      <c r="C91" s="234"/>
      <c r="D91" s="235" t="s">
        <v>170</v>
      </c>
      <c r="E91" s="236" t="s">
        <v>19</v>
      </c>
      <c r="F91" s="237" t="s">
        <v>1237</v>
      </c>
      <c r="G91" s="234"/>
      <c r="H91" s="238">
        <v>500</v>
      </c>
      <c r="I91" s="239"/>
      <c r="J91" s="234"/>
      <c r="K91" s="234"/>
      <c r="L91" s="240"/>
      <c r="M91" s="241"/>
      <c r="N91" s="242"/>
      <c r="O91" s="242"/>
      <c r="P91" s="242"/>
      <c r="Q91" s="242"/>
      <c r="R91" s="242"/>
      <c r="S91" s="242"/>
      <c r="T91" s="24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44" t="s">
        <v>170</v>
      </c>
      <c r="AU91" s="244" t="s">
        <v>69</v>
      </c>
      <c r="AV91" s="13" t="s">
        <v>79</v>
      </c>
      <c r="AW91" s="13" t="s">
        <v>31</v>
      </c>
      <c r="AX91" s="13" t="s">
        <v>77</v>
      </c>
      <c r="AY91" s="244" t="s">
        <v>141</v>
      </c>
    </row>
    <row r="92" s="2" customFormat="1" ht="16.5" customHeight="1">
      <c r="A92" s="40"/>
      <c r="B92" s="41"/>
      <c r="C92" s="220" t="s">
        <v>140</v>
      </c>
      <c r="D92" s="220" t="s">
        <v>144</v>
      </c>
      <c r="E92" s="221" t="s">
        <v>1238</v>
      </c>
      <c r="F92" s="222" t="s">
        <v>1239</v>
      </c>
      <c r="G92" s="223" t="s">
        <v>1219</v>
      </c>
      <c r="H92" s="224">
        <v>1</v>
      </c>
      <c r="I92" s="225"/>
      <c r="J92" s="226">
        <f>ROUND(I92*H92,2)</f>
        <v>0</v>
      </c>
      <c r="K92" s="222" t="s">
        <v>19</v>
      </c>
      <c r="L92" s="46"/>
      <c r="M92" s="227" t="s">
        <v>19</v>
      </c>
      <c r="N92" s="228" t="s">
        <v>40</v>
      </c>
      <c r="O92" s="86"/>
      <c r="P92" s="229">
        <f>O92*H92</f>
        <v>0</v>
      </c>
      <c r="Q92" s="229">
        <v>0</v>
      </c>
      <c r="R92" s="229">
        <f>Q92*H92</f>
        <v>0</v>
      </c>
      <c r="S92" s="229">
        <v>0</v>
      </c>
      <c r="T92" s="230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31" t="s">
        <v>161</v>
      </c>
      <c r="AT92" s="231" t="s">
        <v>144</v>
      </c>
      <c r="AU92" s="231" t="s">
        <v>69</v>
      </c>
      <c r="AY92" s="19" t="s">
        <v>141</v>
      </c>
      <c r="BE92" s="232">
        <f>IF(N92="základní",J92,0)</f>
        <v>0</v>
      </c>
      <c r="BF92" s="232">
        <f>IF(N92="snížená",J92,0)</f>
        <v>0</v>
      </c>
      <c r="BG92" s="232">
        <f>IF(N92="zákl. přenesená",J92,0)</f>
        <v>0</v>
      </c>
      <c r="BH92" s="232">
        <f>IF(N92="sníž. přenesená",J92,0)</f>
        <v>0</v>
      </c>
      <c r="BI92" s="232">
        <f>IF(N92="nulová",J92,0)</f>
        <v>0</v>
      </c>
      <c r="BJ92" s="19" t="s">
        <v>77</v>
      </c>
      <c r="BK92" s="232">
        <f>ROUND(I92*H92,2)</f>
        <v>0</v>
      </c>
      <c r="BL92" s="19" t="s">
        <v>161</v>
      </c>
      <c r="BM92" s="231" t="s">
        <v>1240</v>
      </c>
    </row>
    <row r="93" s="14" customFormat="1">
      <c r="A93" s="14"/>
      <c r="B93" s="250"/>
      <c r="C93" s="251"/>
      <c r="D93" s="235" t="s">
        <v>170</v>
      </c>
      <c r="E93" s="252" t="s">
        <v>19</v>
      </c>
      <c r="F93" s="253" t="s">
        <v>1231</v>
      </c>
      <c r="G93" s="251"/>
      <c r="H93" s="252" t="s">
        <v>19</v>
      </c>
      <c r="I93" s="254"/>
      <c r="J93" s="251"/>
      <c r="K93" s="251"/>
      <c r="L93" s="255"/>
      <c r="M93" s="256"/>
      <c r="N93" s="257"/>
      <c r="O93" s="257"/>
      <c r="P93" s="257"/>
      <c r="Q93" s="257"/>
      <c r="R93" s="257"/>
      <c r="S93" s="257"/>
      <c r="T93" s="258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T93" s="259" t="s">
        <v>170</v>
      </c>
      <c r="AU93" s="259" t="s">
        <v>69</v>
      </c>
      <c r="AV93" s="14" t="s">
        <v>77</v>
      </c>
      <c r="AW93" s="14" t="s">
        <v>31</v>
      </c>
      <c r="AX93" s="14" t="s">
        <v>69</v>
      </c>
      <c r="AY93" s="259" t="s">
        <v>141</v>
      </c>
    </row>
    <row r="94" s="13" customFormat="1">
      <c r="A94" s="13"/>
      <c r="B94" s="233"/>
      <c r="C94" s="234"/>
      <c r="D94" s="235" t="s">
        <v>170</v>
      </c>
      <c r="E94" s="236" t="s">
        <v>19</v>
      </c>
      <c r="F94" s="237" t="s">
        <v>1241</v>
      </c>
      <c r="G94" s="234"/>
      <c r="H94" s="238">
        <v>1</v>
      </c>
      <c r="I94" s="239"/>
      <c r="J94" s="234"/>
      <c r="K94" s="234"/>
      <c r="L94" s="240"/>
      <c r="M94" s="241"/>
      <c r="N94" s="242"/>
      <c r="O94" s="242"/>
      <c r="P94" s="242"/>
      <c r="Q94" s="242"/>
      <c r="R94" s="242"/>
      <c r="S94" s="242"/>
      <c r="T94" s="24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44" t="s">
        <v>170</v>
      </c>
      <c r="AU94" s="244" t="s">
        <v>69</v>
      </c>
      <c r="AV94" s="13" t="s">
        <v>79</v>
      </c>
      <c r="AW94" s="13" t="s">
        <v>31</v>
      </c>
      <c r="AX94" s="13" t="s">
        <v>77</v>
      </c>
      <c r="AY94" s="244" t="s">
        <v>141</v>
      </c>
    </row>
    <row r="95" s="2" customFormat="1" ht="16.5" customHeight="1">
      <c r="A95" s="40"/>
      <c r="B95" s="41"/>
      <c r="C95" s="220" t="s">
        <v>172</v>
      </c>
      <c r="D95" s="220" t="s">
        <v>144</v>
      </c>
      <c r="E95" s="221" t="s">
        <v>1242</v>
      </c>
      <c r="F95" s="222" t="s">
        <v>1243</v>
      </c>
      <c r="G95" s="223" t="s">
        <v>1219</v>
      </c>
      <c r="H95" s="224">
        <v>1</v>
      </c>
      <c r="I95" s="225"/>
      <c r="J95" s="226">
        <f>ROUND(I95*H95,2)</f>
        <v>0</v>
      </c>
      <c r="K95" s="222" t="s">
        <v>19</v>
      </c>
      <c r="L95" s="46"/>
      <c r="M95" s="227" t="s">
        <v>19</v>
      </c>
      <c r="N95" s="228" t="s">
        <v>40</v>
      </c>
      <c r="O95" s="86"/>
      <c r="P95" s="229">
        <f>O95*H95</f>
        <v>0</v>
      </c>
      <c r="Q95" s="229">
        <v>0</v>
      </c>
      <c r="R95" s="229">
        <f>Q95*H95</f>
        <v>0</v>
      </c>
      <c r="S95" s="229">
        <v>0</v>
      </c>
      <c r="T95" s="230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31" t="s">
        <v>161</v>
      </c>
      <c r="AT95" s="231" t="s">
        <v>144</v>
      </c>
      <c r="AU95" s="231" t="s">
        <v>69</v>
      </c>
      <c r="AY95" s="19" t="s">
        <v>141</v>
      </c>
      <c r="BE95" s="232">
        <f>IF(N95="základní",J95,0)</f>
        <v>0</v>
      </c>
      <c r="BF95" s="232">
        <f>IF(N95="snížená",J95,0)</f>
        <v>0</v>
      </c>
      <c r="BG95" s="232">
        <f>IF(N95="zákl. přenesená",J95,0)</f>
        <v>0</v>
      </c>
      <c r="BH95" s="232">
        <f>IF(N95="sníž. přenesená",J95,0)</f>
        <v>0</v>
      </c>
      <c r="BI95" s="232">
        <f>IF(N95="nulová",J95,0)</f>
        <v>0</v>
      </c>
      <c r="BJ95" s="19" t="s">
        <v>77</v>
      </c>
      <c r="BK95" s="232">
        <f>ROUND(I95*H95,2)</f>
        <v>0</v>
      </c>
      <c r="BL95" s="19" t="s">
        <v>161</v>
      </c>
      <c r="BM95" s="231" t="s">
        <v>1244</v>
      </c>
    </row>
    <row r="96" s="14" customFormat="1">
      <c r="A96" s="14"/>
      <c r="B96" s="250"/>
      <c r="C96" s="251"/>
      <c r="D96" s="235" t="s">
        <v>170</v>
      </c>
      <c r="E96" s="252" t="s">
        <v>19</v>
      </c>
      <c r="F96" s="253" t="s">
        <v>1231</v>
      </c>
      <c r="G96" s="251"/>
      <c r="H96" s="252" t="s">
        <v>19</v>
      </c>
      <c r="I96" s="254"/>
      <c r="J96" s="251"/>
      <c r="K96" s="251"/>
      <c r="L96" s="255"/>
      <c r="M96" s="256"/>
      <c r="N96" s="257"/>
      <c r="O96" s="257"/>
      <c r="P96" s="257"/>
      <c r="Q96" s="257"/>
      <c r="R96" s="257"/>
      <c r="S96" s="257"/>
      <c r="T96" s="258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59" t="s">
        <v>170</v>
      </c>
      <c r="AU96" s="259" t="s">
        <v>69</v>
      </c>
      <c r="AV96" s="14" t="s">
        <v>77</v>
      </c>
      <c r="AW96" s="14" t="s">
        <v>31</v>
      </c>
      <c r="AX96" s="14" t="s">
        <v>69</v>
      </c>
      <c r="AY96" s="259" t="s">
        <v>141</v>
      </c>
    </row>
    <row r="97" s="13" customFormat="1">
      <c r="A97" s="13"/>
      <c r="B97" s="233"/>
      <c r="C97" s="234"/>
      <c r="D97" s="235" t="s">
        <v>170</v>
      </c>
      <c r="E97" s="236" t="s">
        <v>19</v>
      </c>
      <c r="F97" s="237" t="s">
        <v>1245</v>
      </c>
      <c r="G97" s="234"/>
      <c r="H97" s="238">
        <v>1</v>
      </c>
      <c r="I97" s="239"/>
      <c r="J97" s="234"/>
      <c r="K97" s="234"/>
      <c r="L97" s="240"/>
      <c r="M97" s="241"/>
      <c r="N97" s="242"/>
      <c r="O97" s="242"/>
      <c r="P97" s="242"/>
      <c r="Q97" s="242"/>
      <c r="R97" s="242"/>
      <c r="S97" s="242"/>
      <c r="T97" s="24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44" t="s">
        <v>170</v>
      </c>
      <c r="AU97" s="244" t="s">
        <v>69</v>
      </c>
      <c r="AV97" s="13" t="s">
        <v>79</v>
      </c>
      <c r="AW97" s="13" t="s">
        <v>31</v>
      </c>
      <c r="AX97" s="13" t="s">
        <v>77</v>
      </c>
      <c r="AY97" s="244" t="s">
        <v>141</v>
      </c>
    </row>
    <row r="98" s="2" customFormat="1" ht="16.5" customHeight="1">
      <c r="A98" s="40"/>
      <c r="B98" s="41"/>
      <c r="C98" s="220" t="s">
        <v>179</v>
      </c>
      <c r="D98" s="220" t="s">
        <v>144</v>
      </c>
      <c r="E98" s="221" t="s">
        <v>1246</v>
      </c>
      <c r="F98" s="222" t="s">
        <v>1247</v>
      </c>
      <c r="G98" s="223" t="s">
        <v>1248</v>
      </c>
      <c r="H98" s="224">
        <v>6</v>
      </c>
      <c r="I98" s="225"/>
      <c r="J98" s="226">
        <f>ROUND(I98*H98,2)</f>
        <v>0</v>
      </c>
      <c r="K98" s="222" t="s">
        <v>19</v>
      </c>
      <c r="L98" s="46"/>
      <c r="M98" s="227" t="s">
        <v>19</v>
      </c>
      <c r="N98" s="228" t="s">
        <v>40</v>
      </c>
      <c r="O98" s="86"/>
      <c r="P98" s="229">
        <f>O98*H98</f>
        <v>0</v>
      </c>
      <c r="Q98" s="229">
        <v>0</v>
      </c>
      <c r="R98" s="229">
        <f>Q98*H98</f>
        <v>0</v>
      </c>
      <c r="S98" s="229">
        <v>0</v>
      </c>
      <c r="T98" s="230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31" t="s">
        <v>161</v>
      </c>
      <c r="AT98" s="231" t="s">
        <v>144</v>
      </c>
      <c r="AU98" s="231" t="s">
        <v>69</v>
      </c>
      <c r="AY98" s="19" t="s">
        <v>141</v>
      </c>
      <c r="BE98" s="232">
        <f>IF(N98="základní",J98,0)</f>
        <v>0</v>
      </c>
      <c r="BF98" s="232">
        <f>IF(N98="snížená",J98,0)</f>
        <v>0</v>
      </c>
      <c r="BG98" s="232">
        <f>IF(N98="zákl. přenesená",J98,0)</f>
        <v>0</v>
      </c>
      <c r="BH98" s="232">
        <f>IF(N98="sníž. přenesená",J98,0)</f>
        <v>0</v>
      </c>
      <c r="BI98" s="232">
        <f>IF(N98="nulová",J98,0)</f>
        <v>0</v>
      </c>
      <c r="BJ98" s="19" t="s">
        <v>77</v>
      </c>
      <c r="BK98" s="232">
        <f>ROUND(I98*H98,2)</f>
        <v>0</v>
      </c>
      <c r="BL98" s="19" t="s">
        <v>161</v>
      </c>
      <c r="BM98" s="231" t="s">
        <v>1249</v>
      </c>
    </row>
    <row r="99" s="14" customFormat="1">
      <c r="A99" s="14"/>
      <c r="B99" s="250"/>
      <c r="C99" s="251"/>
      <c r="D99" s="235" t="s">
        <v>170</v>
      </c>
      <c r="E99" s="252" t="s">
        <v>19</v>
      </c>
      <c r="F99" s="253" t="s">
        <v>1231</v>
      </c>
      <c r="G99" s="251"/>
      <c r="H99" s="252" t="s">
        <v>19</v>
      </c>
      <c r="I99" s="254"/>
      <c r="J99" s="251"/>
      <c r="K99" s="251"/>
      <c r="L99" s="255"/>
      <c r="M99" s="256"/>
      <c r="N99" s="257"/>
      <c r="O99" s="257"/>
      <c r="P99" s="257"/>
      <c r="Q99" s="257"/>
      <c r="R99" s="257"/>
      <c r="S99" s="257"/>
      <c r="T99" s="258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59" t="s">
        <v>170</v>
      </c>
      <c r="AU99" s="259" t="s">
        <v>69</v>
      </c>
      <c r="AV99" s="14" t="s">
        <v>77</v>
      </c>
      <c r="AW99" s="14" t="s">
        <v>31</v>
      </c>
      <c r="AX99" s="14" t="s">
        <v>69</v>
      </c>
      <c r="AY99" s="259" t="s">
        <v>141</v>
      </c>
    </row>
    <row r="100" s="13" customFormat="1">
      <c r="A100" s="13"/>
      <c r="B100" s="233"/>
      <c r="C100" s="234"/>
      <c r="D100" s="235" t="s">
        <v>170</v>
      </c>
      <c r="E100" s="236" t="s">
        <v>19</v>
      </c>
      <c r="F100" s="237" t="s">
        <v>172</v>
      </c>
      <c r="G100" s="234"/>
      <c r="H100" s="238">
        <v>6</v>
      </c>
      <c r="I100" s="239"/>
      <c r="J100" s="234"/>
      <c r="K100" s="234"/>
      <c r="L100" s="240"/>
      <c r="M100" s="241"/>
      <c r="N100" s="242"/>
      <c r="O100" s="242"/>
      <c r="P100" s="242"/>
      <c r="Q100" s="242"/>
      <c r="R100" s="242"/>
      <c r="S100" s="242"/>
      <c r="T100" s="24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4" t="s">
        <v>170</v>
      </c>
      <c r="AU100" s="244" t="s">
        <v>69</v>
      </c>
      <c r="AV100" s="13" t="s">
        <v>79</v>
      </c>
      <c r="AW100" s="13" t="s">
        <v>31</v>
      </c>
      <c r="AX100" s="13" t="s">
        <v>77</v>
      </c>
      <c r="AY100" s="244" t="s">
        <v>141</v>
      </c>
    </row>
    <row r="101" s="2" customFormat="1" ht="16.5" customHeight="1">
      <c r="A101" s="40"/>
      <c r="B101" s="41"/>
      <c r="C101" s="220" t="s">
        <v>235</v>
      </c>
      <c r="D101" s="220" t="s">
        <v>144</v>
      </c>
      <c r="E101" s="221" t="s">
        <v>1250</v>
      </c>
      <c r="F101" s="222" t="s">
        <v>1251</v>
      </c>
      <c r="G101" s="223" t="s">
        <v>1248</v>
      </c>
      <c r="H101" s="224">
        <v>2</v>
      </c>
      <c r="I101" s="225"/>
      <c r="J101" s="226">
        <f>ROUND(I101*H101,2)</f>
        <v>0</v>
      </c>
      <c r="K101" s="222" t="s">
        <v>19</v>
      </c>
      <c r="L101" s="46"/>
      <c r="M101" s="227" t="s">
        <v>19</v>
      </c>
      <c r="N101" s="228" t="s">
        <v>40</v>
      </c>
      <c r="O101" s="86"/>
      <c r="P101" s="229">
        <f>O101*H101</f>
        <v>0</v>
      </c>
      <c r="Q101" s="229">
        <v>0</v>
      </c>
      <c r="R101" s="229">
        <f>Q101*H101</f>
        <v>0</v>
      </c>
      <c r="S101" s="229">
        <v>0</v>
      </c>
      <c r="T101" s="230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31" t="s">
        <v>161</v>
      </c>
      <c r="AT101" s="231" t="s">
        <v>144</v>
      </c>
      <c r="AU101" s="231" t="s">
        <v>69</v>
      </c>
      <c r="AY101" s="19" t="s">
        <v>141</v>
      </c>
      <c r="BE101" s="232">
        <f>IF(N101="základní",J101,0)</f>
        <v>0</v>
      </c>
      <c r="BF101" s="232">
        <f>IF(N101="snížená",J101,0)</f>
        <v>0</v>
      </c>
      <c r="BG101" s="232">
        <f>IF(N101="zákl. přenesená",J101,0)</f>
        <v>0</v>
      </c>
      <c r="BH101" s="232">
        <f>IF(N101="sníž. přenesená",J101,0)</f>
        <v>0</v>
      </c>
      <c r="BI101" s="232">
        <f>IF(N101="nulová",J101,0)</f>
        <v>0</v>
      </c>
      <c r="BJ101" s="19" t="s">
        <v>77</v>
      </c>
      <c r="BK101" s="232">
        <f>ROUND(I101*H101,2)</f>
        <v>0</v>
      </c>
      <c r="BL101" s="19" t="s">
        <v>161</v>
      </c>
      <c r="BM101" s="231" t="s">
        <v>1252</v>
      </c>
    </row>
    <row r="102" s="14" customFormat="1">
      <c r="A102" s="14"/>
      <c r="B102" s="250"/>
      <c r="C102" s="251"/>
      <c r="D102" s="235" t="s">
        <v>170</v>
      </c>
      <c r="E102" s="252" t="s">
        <v>19</v>
      </c>
      <c r="F102" s="253" t="s">
        <v>1253</v>
      </c>
      <c r="G102" s="251"/>
      <c r="H102" s="252" t="s">
        <v>19</v>
      </c>
      <c r="I102" s="254"/>
      <c r="J102" s="251"/>
      <c r="K102" s="251"/>
      <c r="L102" s="255"/>
      <c r="M102" s="256"/>
      <c r="N102" s="257"/>
      <c r="O102" s="257"/>
      <c r="P102" s="257"/>
      <c r="Q102" s="257"/>
      <c r="R102" s="257"/>
      <c r="S102" s="257"/>
      <c r="T102" s="258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59" t="s">
        <v>170</v>
      </c>
      <c r="AU102" s="259" t="s">
        <v>69</v>
      </c>
      <c r="AV102" s="14" t="s">
        <v>77</v>
      </c>
      <c r="AW102" s="14" t="s">
        <v>31</v>
      </c>
      <c r="AX102" s="14" t="s">
        <v>69</v>
      </c>
      <c r="AY102" s="259" t="s">
        <v>141</v>
      </c>
    </row>
    <row r="103" s="14" customFormat="1">
      <c r="A103" s="14"/>
      <c r="B103" s="250"/>
      <c r="C103" s="251"/>
      <c r="D103" s="235" t="s">
        <v>170</v>
      </c>
      <c r="E103" s="252" t="s">
        <v>19</v>
      </c>
      <c r="F103" s="253" t="s">
        <v>1254</v>
      </c>
      <c r="G103" s="251"/>
      <c r="H103" s="252" t="s">
        <v>19</v>
      </c>
      <c r="I103" s="254"/>
      <c r="J103" s="251"/>
      <c r="K103" s="251"/>
      <c r="L103" s="255"/>
      <c r="M103" s="256"/>
      <c r="N103" s="257"/>
      <c r="O103" s="257"/>
      <c r="P103" s="257"/>
      <c r="Q103" s="257"/>
      <c r="R103" s="257"/>
      <c r="S103" s="257"/>
      <c r="T103" s="258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59" t="s">
        <v>170</v>
      </c>
      <c r="AU103" s="259" t="s">
        <v>69</v>
      </c>
      <c r="AV103" s="14" t="s">
        <v>77</v>
      </c>
      <c r="AW103" s="14" t="s">
        <v>31</v>
      </c>
      <c r="AX103" s="14" t="s">
        <v>69</v>
      </c>
      <c r="AY103" s="259" t="s">
        <v>141</v>
      </c>
    </row>
    <row r="104" s="13" customFormat="1">
      <c r="A104" s="13"/>
      <c r="B104" s="233"/>
      <c r="C104" s="234"/>
      <c r="D104" s="235" t="s">
        <v>170</v>
      </c>
      <c r="E104" s="236" t="s">
        <v>19</v>
      </c>
      <c r="F104" s="237" t="s">
        <v>79</v>
      </c>
      <c r="G104" s="234"/>
      <c r="H104" s="238">
        <v>2</v>
      </c>
      <c r="I104" s="239"/>
      <c r="J104" s="234"/>
      <c r="K104" s="234"/>
      <c r="L104" s="240"/>
      <c r="M104" s="241"/>
      <c r="N104" s="242"/>
      <c r="O104" s="242"/>
      <c r="P104" s="242"/>
      <c r="Q104" s="242"/>
      <c r="R104" s="242"/>
      <c r="S104" s="242"/>
      <c r="T104" s="24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4" t="s">
        <v>170</v>
      </c>
      <c r="AU104" s="244" t="s">
        <v>69</v>
      </c>
      <c r="AV104" s="13" t="s">
        <v>79</v>
      </c>
      <c r="AW104" s="13" t="s">
        <v>31</v>
      </c>
      <c r="AX104" s="13" t="s">
        <v>77</v>
      </c>
      <c r="AY104" s="244" t="s">
        <v>141</v>
      </c>
    </row>
    <row r="105" s="2" customFormat="1" ht="16.5" customHeight="1">
      <c r="A105" s="40"/>
      <c r="B105" s="41"/>
      <c r="C105" s="220" t="s">
        <v>240</v>
      </c>
      <c r="D105" s="220" t="s">
        <v>144</v>
      </c>
      <c r="E105" s="221" t="s">
        <v>1255</v>
      </c>
      <c r="F105" s="222" t="s">
        <v>1256</v>
      </c>
      <c r="G105" s="223" t="s">
        <v>1257</v>
      </c>
      <c r="H105" s="224">
        <v>1</v>
      </c>
      <c r="I105" s="225"/>
      <c r="J105" s="226">
        <f>ROUND(I105*H105,2)</f>
        <v>0</v>
      </c>
      <c r="K105" s="222" t="s">
        <v>19</v>
      </c>
      <c r="L105" s="46"/>
      <c r="M105" s="227" t="s">
        <v>19</v>
      </c>
      <c r="N105" s="228" t="s">
        <v>40</v>
      </c>
      <c r="O105" s="86"/>
      <c r="P105" s="229">
        <f>O105*H105</f>
        <v>0</v>
      </c>
      <c r="Q105" s="229">
        <v>0</v>
      </c>
      <c r="R105" s="229">
        <f>Q105*H105</f>
        <v>0</v>
      </c>
      <c r="S105" s="229">
        <v>0</v>
      </c>
      <c r="T105" s="230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31" t="s">
        <v>161</v>
      </c>
      <c r="AT105" s="231" t="s">
        <v>144</v>
      </c>
      <c r="AU105" s="231" t="s">
        <v>69</v>
      </c>
      <c r="AY105" s="19" t="s">
        <v>141</v>
      </c>
      <c r="BE105" s="232">
        <f>IF(N105="základní",J105,0)</f>
        <v>0</v>
      </c>
      <c r="BF105" s="232">
        <f>IF(N105="snížená",J105,0)</f>
        <v>0</v>
      </c>
      <c r="BG105" s="232">
        <f>IF(N105="zákl. přenesená",J105,0)</f>
        <v>0</v>
      </c>
      <c r="BH105" s="232">
        <f>IF(N105="sníž. přenesená",J105,0)</f>
        <v>0</v>
      </c>
      <c r="BI105" s="232">
        <f>IF(N105="nulová",J105,0)</f>
        <v>0</v>
      </c>
      <c r="BJ105" s="19" t="s">
        <v>77</v>
      </c>
      <c r="BK105" s="232">
        <f>ROUND(I105*H105,2)</f>
        <v>0</v>
      </c>
      <c r="BL105" s="19" t="s">
        <v>161</v>
      </c>
      <c r="BM105" s="231" t="s">
        <v>1258</v>
      </c>
    </row>
    <row r="106" s="14" customFormat="1">
      <c r="A106" s="14"/>
      <c r="B106" s="250"/>
      <c r="C106" s="251"/>
      <c r="D106" s="235" t="s">
        <v>170</v>
      </c>
      <c r="E106" s="252" t="s">
        <v>19</v>
      </c>
      <c r="F106" s="253" t="s">
        <v>1259</v>
      </c>
      <c r="G106" s="251"/>
      <c r="H106" s="252" t="s">
        <v>19</v>
      </c>
      <c r="I106" s="254"/>
      <c r="J106" s="251"/>
      <c r="K106" s="251"/>
      <c r="L106" s="255"/>
      <c r="M106" s="256"/>
      <c r="N106" s="257"/>
      <c r="O106" s="257"/>
      <c r="P106" s="257"/>
      <c r="Q106" s="257"/>
      <c r="R106" s="257"/>
      <c r="S106" s="257"/>
      <c r="T106" s="258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59" t="s">
        <v>170</v>
      </c>
      <c r="AU106" s="259" t="s">
        <v>69</v>
      </c>
      <c r="AV106" s="14" t="s">
        <v>77</v>
      </c>
      <c r="AW106" s="14" t="s">
        <v>31</v>
      </c>
      <c r="AX106" s="14" t="s">
        <v>69</v>
      </c>
      <c r="AY106" s="259" t="s">
        <v>141</v>
      </c>
    </row>
    <row r="107" s="14" customFormat="1">
      <c r="A107" s="14"/>
      <c r="B107" s="250"/>
      <c r="C107" s="251"/>
      <c r="D107" s="235" t="s">
        <v>170</v>
      </c>
      <c r="E107" s="252" t="s">
        <v>19</v>
      </c>
      <c r="F107" s="253" t="s">
        <v>1254</v>
      </c>
      <c r="G107" s="251"/>
      <c r="H107" s="252" t="s">
        <v>19</v>
      </c>
      <c r="I107" s="254"/>
      <c r="J107" s="251"/>
      <c r="K107" s="251"/>
      <c r="L107" s="255"/>
      <c r="M107" s="256"/>
      <c r="N107" s="257"/>
      <c r="O107" s="257"/>
      <c r="P107" s="257"/>
      <c r="Q107" s="257"/>
      <c r="R107" s="257"/>
      <c r="S107" s="257"/>
      <c r="T107" s="258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9" t="s">
        <v>170</v>
      </c>
      <c r="AU107" s="259" t="s">
        <v>69</v>
      </c>
      <c r="AV107" s="14" t="s">
        <v>77</v>
      </c>
      <c r="AW107" s="14" t="s">
        <v>31</v>
      </c>
      <c r="AX107" s="14" t="s">
        <v>69</v>
      </c>
      <c r="AY107" s="259" t="s">
        <v>141</v>
      </c>
    </row>
    <row r="108" s="13" customFormat="1">
      <c r="A108" s="13"/>
      <c r="B108" s="233"/>
      <c r="C108" s="234"/>
      <c r="D108" s="235" t="s">
        <v>170</v>
      </c>
      <c r="E108" s="236" t="s">
        <v>19</v>
      </c>
      <c r="F108" s="237" t="s">
        <v>1260</v>
      </c>
      <c r="G108" s="234"/>
      <c r="H108" s="238">
        <v>1</v>
      </c>
      <c r="I108" s="239"/>
      <c r="J108" s="234"/>
      <c r="K108" s="234"/>
      <c r="L108" s="240"/>
      <c r="M108" s="241"/>
      <c r="N108" s="242"/>
      <c r="O108" s="242"/>
      <c r="P108" s="242"/>
      <c r="Q108" s="242"/>
      <c r="R108" s="242"/>
      <c r="S108" s="242"/>
      <c r="T108" s="24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4" t="s">
        <v>170</v>
      </c>
      <c r="AU108" s="244" t="s">
        <v>69</v>
      </c>
      <c r="AV108" s="13" t="s">
        <v>79</v>
      </c>
      <c r="AW108" s="13" t="s">
        <v>31</v>
      </c>
      <c r="AX108" s="13" t="s">
        <v>77</v>
      </c>
      <c r="AY108" s="244" t="s">
        <v>141</v>
      </c>
    </row>
    <row r="109" s="2" customFormat="1" ht="16.5" customHeight="1">
      <c r="A109" s="40"/>
      <c r="B109" s="41"/>
      <c r="C109" s="220" t="s">
        <v>245</v>
      </c>
      <c r="D109" s="220" t="s">
        <v>144</v>
      </c>
      <c r="E109" s="221" t="s">
        <v>1261</v>
      </c>
      <c r="F109" s="222" t="s">
        <v>1262</v>
      </c>
      <c r="G109" s="223" t="s">
        <v>1041</v>
      </c>
      <c r="H109" s="224">
        <v>1</v>
      </c>
      <c r="I109" s="225"/>
      <c r="J109" s="226">
        <f>ROUND(I109*H109,2)</f>
        <v>0</v>
      </c>
      <c r="K109" s="222" t="s">
        <v>19</v>
      </c>
      <c r="L109" s="46"/>
      <c r="M109" s="227" t="s">
        <v>19</v>
      </c>
      <c r="N109" s="228" t="s">
        <v>40</v>
      </c>
      <c r="O109" s="86"/>
      <c r="P109" s="229">
        <f>O109*H109</f>
        <v>0</v>
      </c>
      <c r="Q109" s="229">
        <v>0</v>
      </c>
      <c r="R109" s="229">
        <f>Q109*H109</f>
        <v>0</v>
      </c>
      <c r="S109" s="229">
        <v>0</v>
      </c>
      <c r="T109" s="230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31" t="s">
        <v>161</v>
      </c>
      <c r="AT109" s="231" t="s">
        <v>144</v>
      </c>
      <c r="AU109" s="231" t="s">
        <v>69</v>
      </c>
      <c r="AY109" s="19" t="s">
        <v>141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19" t="s">
        <v>77</v>
      </c>
      <c r="BK109" s="232">
        <f>ROUND(I109*H109,2)</f>
        <v>0</v>
      </c>
      <c r="BL109" s="19" t="s">
        <v>161</v>
      </c>
      <c r="BM109" s="231" t="s">
        <v>1263</v>
      </c>
    </row>
    <row r="110" s="14" customFormat="1">
      <c r="A110" s="14"/>
      <c r="B110" s="250"/>
      <c r="C110" s="251"/>
      <c r="D110" s="235" t="s">
        <v>170</v>
      </c>
      <c r="E110" s="252" t="s">
        <v>19</v>
      </c>
      <c r="F110" s="253" t="s">
        <v>1264</v>
      </c>
      <c r="G110" s="251"/>
      <c r="H110" s="252" t="s">
        <v>19</v>
      </c>
      <c r="I110" s="254"/>
      <c r="J110" s="251"/>
      <c r="K110" s="251"/>
      <c r="L110" s="255"/>
      <c r="M110" s="256"/>
      <c r="N110" s="257"/>
      <c r="O110" s="257"/>
      <c r="P110" s="257"/>
      <c r="Q110" s="257"/>
      <c r="R110" s="257"/>
      <c r="S110" s="257"/>
      <c r="T110" s="258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59" t="s">
        <v>170</v>
      </c>
      <c r="AU110" s="259" t="s">
        <v>69</v>
      </c>
      <c r="AV110" s="14" t="s">
        <v>77</v>
      </c>
      <c r="AW110" s="14" t="s">
        <v>31</v>
      </c>
      <c r="AX110" s="14" t="s">
        <v>69</v>
      </c>
      <c r="AY110" s="259" t="s">
        <v>141</v>
      </c>
    </row>
    <row r="111" s="14" customFormat="1">
      <c r="A111" s="14"/>
      <c r="B111" s="250"/>
      <c r="C111" s="251"/>
      <c r="D111" s="235" t="s">
        <v>170</v>
      </c>
      <c r="E111" s="252" t="s">
        <v>19</v>
      </c>
      <c r="F111" s="253" t="s">
        <v>1265</v>
      </c>
      <c r="G111" s="251"/>
      <c r="H111" s="252" t="s">
        <v>19</v>
      </c>
      <c r="I111" s="254"/>
      <c r="J111" s="251"/>
      <c r="K111" s="251"/>
      <c r="L111" s="255"/>
      <c r="M111" s="256"/>
      <c r="N111" s="257"/>
      <c r="O111" s="257"/>
      <c r="P111" s="257"/>
      <c r="Q111" s="257"/>
      <c r="R111" s="257"/>
      <c r="S111" s="257"/>
      <c r="T111" s="258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59" t="s">
        <v>170</v>
      </c>
      <c r="AU111" s="259" t="s">
        <v>69</v>
      </c>
      <c r="AV111" s="14" t="s">
        <v>77</v>
      </c>
      <c r="AW111" s="14" t="s">
        <v>31</v>
      </c>
      <c r="AX111" s="14" t="s">
        <v>69</v>
      </c>
      <c r="AY111" s="259" t="s">
        <v>141</v>
      </c>
    </row>
    <row r="112" s="13" customFormat="1">
      <c r="A112" s="13"/>
      <c r="B112" s="233"/>
      <c r="C112" s="234"/>
      <c r="D112" s="235" t="s">
        <v>170</v>
      </c>
      <c r="E112" s="236" t="s">
        <v>19</v>
      </c>
      <c r="F112" s="237" t="s">
        <v>77</v>
      </c>
      <c r="G112" s="234"/>
      <c r="H112" s="238">
        <v>1</v>
      </c>
      <c r="I112" s="239"/>
      <c r="J112" s="234"/>
      <c r="K112" s="234"/>
      <c r="L112" s="240"/>
      <c r="M112" s="241"/>
      <c r="N112" s="242"/>
      <c r="O112" s="242"/>
      <c r="P112" s="242"/>
      <c r="Q112" s="242"/>
      <c r="R112" s="242"/>
      <c r="S112" s="242"/>
      <c r="T112" s="24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4" t="s">
        <v>170</v>
      </c>
      <c r="AU112" s="244" t="s">
        <v>69</v>
      </c>
      <c r="AV112" s="13" t="s">
        <v>79</v>
      </c>
      <c r="AW112" s="13" t="s">
        <v>31</v>
      </c>
      <c r="AX112" s="13" t="s">
        <v>77</v>
      </c>
      <c r="AY112" s="244" t="s">
        <v>141</v>
      </c>
    </row>
    <row r="113" s="2" customFormat="1" ht="16.5" customHeight="1">
      <c r="A113" s="40"/>
      <c r="B113" s="41"/>
      <c r="C113" s="220" t="s">
        <v>249</v>
      </c>
      <c r="D113" s="220" t="s">
        <v>144</v>
      </c>
      <c r="E113" s="221" t="s">
        <v>1266</v>
      </c>
      <c r="F113" s="222" t="s">
        <v>1267</v>
      </c>
      <c r="G113" s="223" t="s">
        <v>1219</v>
      </c>
      <c r="H113" s="224">
        <v>2</v>
      </c>
      <c r="I113" s="225"/>
      <c r="J113" s="226">
        <f>ROUND(I113*H113,2)</f>
        <v>0</v>
      </c>
      <c r="K113" s="222" t="s">
        <v>19</v>
      </c>
      <c r="L113" s="46"/>
      <c r="M113" s="227" t="s">
        <v>19</v>
      </c>
      <c r="N113" s="228" t="s">
        <v>40</v>
      </c>
      <c r="O113" s="86"/>
      <c r="P113" s="229">
        <f>O113*H113</f>
        <v>0</v>
      </c>
      <c r="Q113" s="229">
        <v>0</v>
      </c>
      <c r="R113" s="229">
        <f>Q113*H113</f>
        <v>0</v>
      </c>
      <c r="S113" s="229">
        <v>0</v>
      </c>
      <c r="T113" s="230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31" t="s">
        <v>161</v>
      </c>
      <c r="AT113" s="231" t="s">
        <v>144</v>
      </c>
      <c r="AU113" s="231" t="s">
        <v>69</v>
      </c>
      <c r="AY113" s="19" t="s">
        <v>141</v>
      </c>
      <c r="BE113" s="232">
        <f>IF(N113="základní",J113,0)</f>
        <v>0</v>
      </c>
      <c r="BF113" s="232">
        <f>IF(N113="snížená",J113,0)</f>
        <v>0</v>
      </c>
      <c r="BG113" s="232">
        <f>IF(N113="zákl. přenesená",J113,0)</f>
        <v>0</v>
      </c>
      <c r="BH113" s="232">
        <f>IF(N113="sníž. přenesená",J113,0)</f>
        <v>0</v>
      </c>
      <c r="BI113" s="232">
        <f>IF(N113="nulová",J113,0)</f>
        <v>0</v>
      </c>
      <c r="BJ113" s="19" t="s">
        <v>77</v>
      </c>
      <c r="BK113" s="232">
        <f>ROUND(I113*H113,2)</f>
        <v>0</v>
      </c>
      <c r="BL113" s="19" t="s">
        <v>161</v>
      </c>
      <c r="BM113" s="231" t="s">
        <v>1268</v>
      </c>
    </row>
    <row r="114" s="14" customFormat="1">
      <c r="A114" s="14"/>
      <c r="B114" s="250"/>
      <c r="C114" s="251"/>
      <c r="D114" s="235" t="s">
        <v>170</v>
      </c>
      <c r="E114" s="252" t="s">
        <v>19</v>
      </c>
      <c r="F114" s="253" t="s">
        <v>1264</v>
      </c>
      <c r="G114" s="251"/>
      <c r="H114" s="252" t="s">
        <v>19</v>
      </c>
      <c r="I114" s="254"/>
      <c r="J114" s="251"/>
      <c r="K114" s="251"/>
      <c r="L114" s="255"/>
      <c r="M114" s="256"/>
      <c r="N114" s="257"/>
      <c r="O114" s="257"/>
      <c r="P114" s="257"/>
      <c r="Q114" s="257"/>
      <c r="R114" s="257"/>
      <c r="S114" s="257"/>
      <c r="T114" s="258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59" t="s">
        <v>170</v>
      </c>
      <c r="AU114" s="259" t="s">
        <v>69</v>
      </c>
      <c r="AV114" s="14" t="s">
        <v>77</v>
      </c>
      <c r="AW114" s="14" t="s">
        <v>31</v>
      </c>
      <c r="AX114" s="14" t="s">
        <v>69</v>
      </c>
      <c r="AY114" s="259" t="s">
        <v>141</v>
      </c>
    </row>
    <row r="115" s="14" customFormat="1">
      <c r="A115" s="14"/>
      <c r="B115" s="250"/>
      <c r="C115" s="251"/>
      <c r="D115" s="235" t="s">
        <v>170</v>
      </c>
      <c r="E115" s="252" t="s">
        <v>19</v>
      </c>
      <c r="F115" s="253" t="s">
        <v>1254</v>
      </c>
      <c r="G115" s="251"/>
      <c r="H115" s="252" t="s">
        <v>19</v>
      </c>
      <c r="I115" s="254"/>
      <c r="J115" s="251"/>
      <c r="K115" s="251"/>
      <c r="L115" s="255"/>
      <c r="M115" s="256"/>
      <c r="N115" s="257"/>
      <c r="O115" s="257"/>
      <c r="P115" s="257"/>
      <c r="Q115" s="257"/>
      <c r="R115" s="257"/>
      <c r="S115" s="257"/>
      <c r="T115" s="258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59" t="s">
        <v>170</v>
      </c>
      <c r="AU115" s="259" t="s">
        <v>69</v>
      </c>
      <c r="AV115" s="14" t="s">
        <v>77</v>
      </c>
      <c r="AW115" s="14" t="s">
        <v>31</v>
      </c>
      <c r="AX115" s="14" t="s">
        <v>69</v>
      </c>
      <c r="AY115" s="259" t="s">
        <v>141</v>
      </c>
    </row>
    <row r="116" s="13" customFormat="1">
      <c r="A116" s="13"/>
      <c r="B116" s="233"/>
      <c r="C116" s="234"/>
      <c r="D116" s="235" t="s">
        <v>170</v>
      </c>
      <c r="E116" s="236" t="s">
        <v>19</v>
      </c>
      <c r="F116" s="237" t="s">
        <v>1269</v>
      </c>
      <c r="G116" s="234"/>
      <c r="H116" s="238">
        <v>2</v>
      </c>
      <c r="I116" s="239"/>
      <c r="J116" s="234"/>
      <c r="K116" s="234"/>
      <c r="L116" s="240"/>
      <c r="M116" s="241"/>
      <c r="N116" s="242"/>
      <c r="O116" s="242"/>
      <c r="P116" s="242"/>
      <c r="Q116" s="242"/>
      <c r="R116" s="242"/>
      <c r="S116" s="242"/>
      <c r="T116" s="24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4" t="s">
        <v>170</v>
      </c>
      <c r="AU116" s="244" t="s">
        <v>69</v>
      </c>
      <c r="AV116" s="13" t="s">
        <v>79</v>
      </c>
      <c r="AW116" s="13" t="s">
        <v>31</v>
      </c>
      <c r="AX116" s="13" t="s">
        <v>77</v>
      </c>
      <c r="AY116" s="244" t="s">
        <v>141</v>
      </c>
    </row>
    <row r="117" s="2" customFormat="1" ht="16.5" customHeight="1">
      <c r="A117" s="40"/>
      <c r="B117" s="41"/>
      <c r="C117" s="220" t="s">
        <v>256</v>
      </c>
      <c r="D117" s="220" t="s">
        <v>144</v>
      </c>
      <c r="E117" s="221" t="s">
        <v>1270</v>
      </c>
      <c r="F117" s="222" t="s">
        <v>1271</v>
      </c>
      <c r="G117" s="223" t="s">
        <v>640</v>
      </c>
      <c r="H117" s="224">
        <v>1</v>
      </c>
      <c r="I117" s="225"/>
      <c r="J117" s="226">
        <f>ROUND(I117*H117,2)</f>
        <v>0</v>
      </c>
      <c r="K117" s="222" t="s">
        <v>19</v>
      </c>
      <c r="L117" s="46"/>
      <c r="M117" s="227" t="s">
        <v>19</v>
      </c>
      <c r="N117" s="228" t="s">
        <v>40</v>
      </c>
      <c r="O117" s="86"/>
      <c r="P117" s="229">
        <f>O117*H117</f>
        <v>0</v>
      </c>
      <c r="Q117" s="229">
        <v>0</v>
      </c>
      <c r="R117" s="229">
        <f>Q117*H117</f>
        <v>0</v>
      </c>
      <c r="S117" s="229">
        <v>0</v>
      </c>
      <c r="T117" s="230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31" t="s">
        <v>161</v>
      </c>
      <c r="AT117" s="231" t="s">
        <v>144</v>
      </c>
      <c r="AU117" s="231" t="s">
        <v>69</v>
      </c>
      <c r="AY117" s="19" t="s">
        <v>141</v>
      </c>
      <c r="BE117" s="232">
        <f>IF(N117="základní",J117,0)</f>
        <v>0</v>
      </c>
      <c r="BF117" s="232">
        <f>IF(N117="snížená",J117,0)</f>
        <v>0</v>
      </c>
      <c r="BG117" s="232">
        <f>IF(N117="zákl. přenesená",J117,0)</f>
        <v>0</v>
      </c>
      <c r="BH117" s="232">
        <f>IF(N117="sníž. přenesená",J117,0)</f>
        <v>0</v>
      </c>
      <c r="BI117" s="232">
        <f>IF(N117="nulová",J117,0)</f>
        <v>0</v>
      </c>
      <c r="BJ117" s="19" t="s">
        <v>77</v>
      </c>
      <c r="BK117" s="232">
        <f>ROUND(I117*H117,2)</f>
        <v>0</v>
      </c>
      <c r="BL117" s="19" t="s">
        <v>161</v>
      </c>
      <c r="BM117" s="231" t="s">
        <v>1272</v>
      </c>
    </row>
    <row r="118" s="14" customFormat="1">
      <c r="A118" s="14"/>
      <c r="B118" s="250"/>
      <c r="C118" s="251"/>
      <c r="D118" s="235" t="s">
        <v>170</v>
      </c>
      <c r="E118" s="252" t="s">
        <v>19</v>
      </c>
      <c r="F118" s="253" t="s">
        <v>1273</v>
      </c>
      <c r="G118" s="251"/>
      <c r="H118" s="252" t="s">
        <v>19</v>
      </c>
      <c r="I118" s="254"/>
      <c r="J118" s="251"/>
      <c r="K118" s="251"/>
      <c r="L118" s="255"/>
      <c r="M118" s="256"/>
      <c r="N118" s="257"/>
      <c r="O118" s="257"/>
      <c r="P118" s="257"/>
      <c r="Q118" s="257"/>
      <c r="R118" s="257"/>
      <c r="S118" s="257"/>
      <c r="T118" s="258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9" t="s">
        <v>170</v>
      </c>
      <c r="AU118" s="259" t="s">
        <v>69</v>
      </c>
      <c r="AV118" s="14" t="s">
        <v>77</v>
      </c>
      <c r="AW118" s="14" t="s">
        <v>31</v>
      </c>
      <c r="AX118" s="14" t="s">
        <v>69</v>
      </c>
      <c r="AY118" s="259" t="s">
        <v>141</v>
      </c>
    </row>
    <row r="119" s="13" customFormat="1">
      <c r="A119" s="13"/>
      <c r="B119" s="233"/>
      <c r="C119" s="234"/>
      <c r="D119" s="235" t="s">
        <v>170</v>
      </c>
      <c r="E119" s="236" t="s">
        <v>19</v>
      </c>
      <c r="F119" s="237" t="s">
        <v>1274</v>
      </c>
      <c r="G119" s="234"/>
      <c r="H119" s="238">
        <v>1</v>
      </c>
      <c r="I119" s="239"/>
      <c r="J119" s="234"/>
      <c r="K119" s="234"/>
      <c r="L119" s="240"/>
      <c r="M119" s="241"/>
      <c r="N119" s="242"/>
      <c r="O119" s="242"/>
      <c r="P119" s="242"/>
      <c r="Q119" s="242"/>
      <c r="R119" s="242"/>
      <c r="S119" s="242"/>
      <c r="T119" s="24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4" t="s">
        <v>170</v>
      </c>
      <c r="AU119" s="244" t="s">
        <v>69</v>
      </c>
      <c r="AV119" s="13" t="s">
        <v>79</v>
      </c>
      <c r="AW119" s="13" t="s">
        <v>31</v>
      </c>
      <c r="AX119" s="13" t="s">
        <v>77</v>
      </c>
      <c r="AY119" s="244" t="s">
        <v>141</v>
      </c>
    </row>
    <row r="120" s="2" customFormat="1" ht="16.5" customHeight="1">
      <c r="A120" s="40"/>
      <c r="B120" s="41"/>
      <c r="C120" s="220" t="s">
        <v>261</v>
      </c>
      <c r="D120" s="220" t="s">
        <v>144</v>
      </c>
      <c r="E120" s="221" t="s">
        <v>1275</v>
      </c>
      <c r="F120" s="222" t="s">
        <v>1276</v>
      </c>
      <c r="G120" s="223" t="s">
        <v>1248</v>
      </c>
      <c r="H120" s="224">
        <v>4</v>
      </c>
      <c r="I120" s="225"/>
      <c r="J120" s="226">
        <f>ROUND(I120*H120,2)</f>
        <v>0</v>
      </c>
      <c r="K120" s="222" t="s">
        <v>19</v>
      </c>
      <c r="L120" s="46"/>
      <c r="M120" s="227" t="s">
        <v>19</v>
      </c>
      <c r="N120" s="228" t="s">
        <v>40</v>
      </c>
      <c r="O120" s="86"/>
      <c r="P120" s="229">
        <f>O120*H120</f>
        <v>0</v>
      </c>
      <c r="Q120" s="229">
        <v>0</v>
      </c>
      <c r="R120" s="229">
        <f>Q120*H120</f>
        <v>0</v>
      </c>
      <c r="S120" s="229">
        <v>0</v>
      </c>
      <c r="T120" s="230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31" t="s">
        <v>161</v>
      </c>
      <c r="AT120" s="231" t="s">
        <v>144</v>
      </c>
      <c r="AU120" s="231" t="s">
        <v>69</v>
      </c>
      <c r="AY120" s="19" t="s">
        <v>141</v>
      </c>
      <c r="BE120" s="232">
        <f>IF(N120="základní",J120,0)</f>
        <v>0</v>
      </c>
      <c r="BF120" s="232">
        <f>IF(N120="snížená",J120,0)</f>
        <v>0</v>
      </c>
      <c r="BG120" s="232">
        <f>IF(N120="zákl. přenesená",J120,0)</f>
        <v>0</v>
      </c>
      <c r="BH120" s="232">
        <f>IF(N120="sníž. přenesená",J120,0)</f>
        <v>0</v>
      </c>
      <c r="BI120" s="232">
        <f>IF(N120="nulová",J120,0)</f>
        <v>0</v>
      </c>
      <c r="BJ120" s="19" t="s">
        <v>77</v>
      </c>
      <c r="BK120" s="232">
        <f>ROUND(I120*H120,2)</f>
        <v>0</v>
      </c>
      <c r="BL120" s="19" t="s">
        <v>161</v>
      </c>
      <c r="BM120" s="231" t="s">
        <v>1277</v>
      </c>
    </row>
    <row r="121" s="14" customFormat="1">
      <c r="A121" s="14"/>
      <c r="B121" s="250"/>
      <c r="C121" s="251"/>
      <c r="D121" s="235" t="s">
        <v>170</v>
      </c>
      <c r="E121" s="252" t="s">
        <v>19</v>
      </c>
      <c r="F121" s="253" t="s">
        <v>1278</v>
      </c>
      <c r="G121" s="251"/>
      <c r="H121" s="252" t="s">
        <v>19</v>
      </c>
      <c r="I121" s="254"/>
      <c r="J121" s="251"/>
      <c r="K121" s="251"/>
      <c r="L121" s="255"/>
      <c r="M121" s="256"/>
      <c r="N121" s="257"/>
      <c r="O121" s="257"/>
      <c r="P121" s="257"/>
      <c r="Q121" s="257"/>
      <c r="R121" s="257"/>
      <c r="S121" s="257"/>
      <c r="T121" s="258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59" t="s">
        <v>170</v>
      </c>
      <c r="AU121" s="259" t="s">
        <v>69</v>
      </c>
      <c r="AV121" s="14" t="s">
        <v>77</v>
      </c>
      <c r="AW121" s="14" t="s">
        <v>31</v>
      </c>
      <c r="AX121" s="14" t="s">
        <v>69</v>
      </c>
      <c r="AY121" s="259" t="s">
        <v>141</v>
      </c>
    </row>
    <row r="122" s="13" customFormat="1">
      <c r="A122" s="13"/>
      <c r="B122" s="233"/>
      <c r="C122" s="234"/>
      <c r="D122" s="235" t="s">
        <v>170</v>
      </c>
      <c r="E122" s="236" t="s">
        <v>19</v>
      </c>
      <c r="F122" s="237" t="s">
        <v>161</v>
      </c>
      <c r="G122" s="234"/>
      <c r="H122" s="238">
        <v>4</v>
      </c>
      <c r="I122" s="239"/>
      <c r="J122" s="234"/>
      <c r="K122" s="234"/>
      <c r="L122" s="240"/>
      <c r="M122" s="241"/>
      <c r="N122" s="242"/>
      <c r="O122" s="242"/>
      <c r="P122" s="242"/>
      <c r="Q122" s="242"/>
      <c r="R122" s="242"/>
      <c r="S122" s="242"/>
      <c r="T122" s="24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44" t="s">
        <v>170</v>
      </c>
      <c r="AU122" s="244" t="s">
        <v>69</v>
      </c>
      <c r="AV122" s="13" t="s">
        <v>79</v>
      </c>
      <c r="AW122" s="13" t="s">
        <v>31</v>
      </c>
      <c r="AX122" s="13" t="s">
        <v>77</v>
      </c>
      <c r="AY122" s="244" t="s">
        <v>141</v>
      </c>
    </row>
    <row r="123" s="2" customFormat="1" ht="16.5" customHeight="1">
      <c r="A123" s="40"/>
      <c r="B123" s="41"/>
      <c r="C123" s="220" t="s">
        <v>277</v>
      </c>
      <c r="D123" s="220" t="s">
        <v>144</v>
      </c>
      <c r="E123" s="221" t="s">
        <v>1279</v>
      </c>
      <c r="F123" s="222" t="s">
        <v>1280</v>
      </c>
      <c r="G123" s="223" t="s">
        <v>1248</v>
      </c>
      <c r="H123" s="224">
        <v>8</v>
      </c>
      <c r="I123" s="225"/>
      <c r="J123" s="226">
        <f>ROUND(I123*H123,2)</f>
        <v>0</v>
      </c>
      <c r="K123" s="222" t="s">
        <v>19</v>
      </c>
      <c r="L123" s="46"/>
      <c r="M123" s="227" t="s">
        <v>19</v>
      </c>
      <c r="N123" s="228" t="s">
        <v>40</v>
      </c>
      <c r="O123" s="86"/>
      <c r="P123" s="229">
        <f>O123*H123</f>
        <v>0</v>
      </c>
      <c r="Q123" s="229">
        <v>0</v>
      </c>
      <c r="R123" s="229">
        <f>Q123*H123</f>
        <v>0</v>
      </c>
      <c r="S123" s="229">
        <v>0</v>
      </c>
      <c r="T123" s="230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31" t="s">
        <v>161</v>
      </c>
      <c r="AT123" s="231" t="s">
        <v>144</v>
      </c>
      <c r="AU123" s="231" t="s">
        <v>69</v>
      </c>
      <c r="AY123" s="19" t="s">
        <v>141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19" t="s">
        <v>77</v>
      </c>
      <c r="BK123" s="232">
        <f>ROUND(I123*H123,2)</f>
        <v>0</v>
      </c>
      <c r="BL123" s="19" t="s">
        <v>161</v>
      </c>
      <c r="BM123" s="231" t="s">
        <v>1281</v>
      </c>
    </row>
    <row r="124" s="14" customFormat="1">
      <c r="A124" s="14"/>
      <c r="B124" s="250"/>
      <c r="C124" s="251"/>
      <c r="D124" s="235" t="s">
        <v>170</v>
      </c>
      <c r="E124" s="252" t="s">
        <v>19</v>
      </c>
      <c r="F124" s="253" t="s">
        <v>1278</v>
      </c>
      <c r="G124" s="251"/>
      <c r="H124" s="252" t="s">
        <v>19</v>
      </c>
      <c r="I124" s="254"/>
      <c r="J124" s="251"/>
      <c r="K124" s="251"/>
      <c r="L124" s="255"/>
      <c r="M124" s="256"/>
      <c r="N124" s="257"/>
      <c r="O124" s="257"/>
      <c r="P124" s="257"/>
      <c r="Q124" s="257"/>
      <c r="R124" s="257"/>
      <c r="S124" s="257"/>
      <c r="T124" s="258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9" t="s">
        <v>170</v>
      </c>
      <c r="AU124" s="259" t="s">
        <v>69</v>
      </c>
      <c r="AV124" s="14" t="s">
        <v>77</v>
      </c>
      <c r="AW124" s="14" t="s">
        <v>31</v>
      </c>
      <c r="AX124" s="14" t="s">
        <v>69</v>
      </c>
      <c r="AY124" s="259" t="s">
        <v>141</v>
      </c>
    </row>
    <row r="125" s="13" customFormat="1">
      <c r="A125" s="13"/>
      <c r="B125" s="233"/>
      <c r="C125" s="234"/>
      <c r="D125" s="235" t="s">
        <v>170</v>
      </c>
      <c r="E125" s="236" t="s">
        <v>19</v>
      </c>
      <c r="F125" s="237" t="s">
        <v>235</v>
      </c>
      <c r="G125" s="234"/>
      <c r="H125" s="238">
        <v>8</v>
      </c>
      <c r="I125" s="239"/>
      <c r="J125" s="234"/>
      <c r="K125" s="234"/>
      <c r="L125" s="240"/>
      <c r="M125" s="241"/>
      <c r="N125" s="242"/>
      <c r="O125" s="242"/>
      <c r="P125" s="242"/>
      <c r="Q125" s="242"/>
      <c r="R125" s="242"/>
      <c r="S125" s="242"/>
      <c r="T125" s="24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4" t="s">
        <v>170</v>
      </c>
      <c r="AU125" s="244" t="s">
        <v>69</v>
      </c>
      <c r="AV125" s="13" t="s">
        <v>79</v>
      </c>
      <c r="AW125" s="13" t="s">
        <v>31</v>
      </c>
      <c r="AX125" s="13" t="s">
        <v>77</v>
      </c>
      <c r="AY125" s="244" t="s">
        <v>141</v>
      </c>
    </row>
    <row r="126" s="2" customFormat="1" ht="16.5" customHeight="1">
      <c r="A126" s="40"/>
      <c r="B126" s="41"/>
      <c r="C126" s="220" t="s">
        <v>8</v>
      </c>
      <c r="D126" s="220" t="s">
        <v>144</v>
      </c>
      <c r="E126" s="221" t="s">
        <v>1282</v>
      </c>
      <c r="F126" s="222" t="s">
        <v>1283</v>
      </c>
      <c r="G126" s="223" t="s">
        <v>1219</v>
      </c>
      <c r="H126" s="224">
        <v>4</v>
      </c>
      <c r="I126" s="225"/>
      <c r="J126" s="226">
        <f>ROUND(I126*H126,2)</f>
        <v>0</v>
      </c>
      <c r="K126" s="222" t="s">
        <v>19</v>
      </c>
      <c r="L126" s="46"/>
      <c r="M126" s="227" t="s">
        <v>19</v>
      </c>
      <c r="N126" s="228" t="s">
        <v>40</v>
      </c>
      <c r="O126" s="86"/>
      <c r="P126" s="229">
        <f>O126*H126</f>
        <v>0</v>
      </c>
      <c r="Q126" s="229">
        <v>0</v>
      </c>
      <c r="R126" s="229">
        <f>Q126*H126</f>
        <v>0</v>
      </c>
      <c r="S126" s="229">
        <v>0</v>
      </c>
      <c r="T126" s="230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31" t="s">
        <v>161</v>
      </c>
      <c r="AT126" s="231" t="s">
        <v>144</v>
      </c>
      <c r="AU126" s="231" t="s">
        <v>69</v>
      </c>
      <c r="AY126" s="19" t="s">
        <v>141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9" t="s">
        <v>77</v>
      </c>
      <c r="BK126" s="232">
        <f>ROUND(I126*H126,2)</f>
        <v>0</v>
      </c>
      <c r="BL126" s="19" t="s">
        <v>161</v>
      </c>
      <c r="BM126" s="231" t="s">
        <v>1284</v>
      </c>
    </row>
    <row r="127" s="14" customFormat="1">
      <c r="A127" s="14"/>
      <c r="B127" s="250"/>
      <c r="C127" s="251"/>
      <c r="D127" s="235" t="s">
        <v>170</v>
      </c>
      <c r="E127" s="252" t="s">
        <v>19</v>
      </c>
      <c r="F127" s="253" t="s">
        <v>1285</v>
      </c>
      <c r="G127" s="251"/>
      <c r="H127" s="252" t="s">
        <v>19</v>
      </c>
      <c r="I127" s="254"/>
      <c r="J127" s="251"/>
      <c r="K127" s="251"/>
      <c r="L127" s="255"/>
      <c r="M127" s="256"/>
      <c r="N127" s="257"/>
      <c r="O127" s="257"/>
      <c r="P127" s="257"/>
      <c r="Q127" s="257"/>
      <c r="R127" s="257"/>
      <c r="S127" s="257"/>
      <c r="T127" s="258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9" t="s">
        <v>170</v>
      </c>
      <c r="AU127" s="259" t="s">
        <v>69</v>
      </c>
      <c r="AV127" s="14" t="s">
        <v>77</v>
      </c>
      <c r="AW127" s="14" t="s">
        <v>31</v>
      </c>
      <c r="AX127" s="14" t="s">
        <v>69</v>
      </c>
      <c r="AY127" s="259" t="s">
        <v>141</v>
      </c>
    </row>
    <row r="128" s="14" customFormat="1">
      <c r="A128" s="14"/>
      <c r="B128" s="250"/>
      <c r="C128" s="251"/>
      <c r="D128" s="235" t="s">
        <v>170</v>
      </c>
      <c r="E128" s="252" t="s">
        <v>19</v>
      </c>
      <c r="F128" s="253" t="s">
        <v>1286</v>
      </c>
      <c r="G128" s="251"/>
      <c r="H128" s="252" t="s">
        <v>19</v>
      </c>
      <c r="I128" s="254"/>
      <c r="J128" s="251"/>
      <c r="K128" s="251"/>
      <c r="L128" s="255"/>
      <c r="M128" s="256"/>
      <c r="N128" s="257"/>
      <c r="O128" s="257"/>
      <c r="P128" s="257"/>
      <c r="Q128" s="257"/>
      <c r="R128" s="257"/>
      <c r="S128" s="257"/>
      <c r="T128" s="258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59" t="s">
        <v>170</v>
      </c>
      <c r="AU128" s="259" t="s">
        <v>69</v>
      </c>
      <c r="AV128" s="14" t="s">
        <v>77</v>
      </c>
      <c r="AW128" s="14" t="s">
        <v>31</v>
      </c>
      <c r="AX128" s="14" t="s">
        <v>69</v>
      </c>
      <c r="AY128" s="259" t="s">
        <v>141</v>
      </c>
    </row>
    <row r="129" s="13" customFormat="1">
      <c r="A129" s="13"/>
      <c r="B129" s="233"/>
      <c r="C129" s="234"/>
      <c r="D129" s="235" t="s">
        <v>170</v>
      </c>
      <c r="E129" s="236" t="s">
        <v>19</v>
      </c>
      <c r="F129" s="237" t="s">
        <v>1287</v>
      </c>
      <c r="G129" s="234"/>
      <c r="H129" s="238">
        <v>4</v>
      </c>
      <c r="I129" s="239"/>
      <c r="J129" s="234"/>
      <c r="K129" s="234"/>
      <c r="L129" s="240"/>
      <c r="M129" s="241"/>
      <c r="N129" s="242"/>
      <c r="O129" s="242"/>
      <c r="P129" s="242"/>
      <c r="Q129" s="242"/>
      <c r="R129" s="242"/>
      <c r="S129" s="242"/>
      <c r="T129" s="24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4" t="s">
        <v>170</v>
      </c>
      <c r="AU129" s="244" t="s">
        <v>69</v>
      </c>
      <c r="AV129" s="13" t="s">
        <v>79</v>
      </c>
      <c r="AW129" s="13" t="s">
        <v>31</v>
      </c>
      <c r="AX129" s="13" t="s">
        <v>77</v>
      </c>
      <c r="AY129" s="244" t="s">
        <v>141</v>
      </c>
    </row>
    <row r="130" s="2" customFormat="1" ht="16.5" customHeight="1">
      <c r="A130" s="40"/>
      <c r="B130" s="41"/>
      <c r="C130" s="220" t="s">
        <v>293</v>
      </c>
      <c r="D130" s="220" t="s">
        <v>144</v>
      </c>
      <c r="E130" s="221" t="s">
        <v>1288</v>
      </c>
      <c r="F130" s="222" t="s">
        <v>1289</v>
      </c>
      <c r="G130" s="223" t="s">
        <v>1219</v>
      </c>
      <c r="H130" s="224">
        <v>54</v>
      </c>
      <c r="I130" s="225"/>
      <c r="J130" s="226">
        <f>ROUND(I130*H130,2)</f>
        <v>0</v>
      </c>
      <c r="K130" s="222" t="s">
        <v>19</v>
      </c>
      <c r="L130" s="46"/>
      <c r="M130" s="227" t="s">
        <v>19</v>
      </c>
      <c r="N130" s="228" t="s">
        <v>40</v>
      </c>
      <c r="O130" s="86"/>
      <c r="P130" s="229">
        <f>O130*H130</f>
        <v>0</v>
      </c>
      <c r="Q130" s="229">
        <v>0</v>
      </c>
      <c r="R130" s="229">
        <f>Q130*H130</f>
        <v>0</v>
      </c>
      <c r="S130" s="229">
        <v>0</v>
      </c>
      <c r="T130" s="230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31" t="s">
        <v>161</v>
      </c>
      <c r="AT130" s="231" t="s">
        <v>144</v>
      </c>
      <c r="AU130" s="231" t="s">
        <v>69</v>
      </c>
      <c r="AY130" s="19" t="s">
        <v>141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19" t="s">
        <v>77</v>
      </c>
      <c r="BK130" s="232">
        <f>ROUND(I130*H130,2)</f>
        <v>0</v>
      </c>
      <c r="BL130" s="19" t="s">
        <v>161</v>
      </c>
      <c r="BM130" s="231" t="s">
        <v>1290</v>
      </c>
    </row>
    <row r="131" s="14" customFormat="1">
      <c r="A131" s="14"/>
      <c r="B131" s="250"/>
      <c r="C131" s="251"/>
      <c r="D131" s="235" t="s">
        <v>170</v>
      </c>
      <c r="E131" s="252" t="s">
        <v>19</v>
      </c>
      <c r="F131" s="253" t="s">
        <v>1285</v>
      </c>
      <c r="G131" s="251"/>
      <c r="H131" s="252" t="s">
        <v>19</v>
      </c>
      <c r="I131" s="254"/>
      <c r="J131" s="251"/>
      <c r="K131" s="251"/>
      <c r="L131" s="255"/>
      <c r="M131" s="256"/>
      <c r="N131" s="257"/>
      <c r="O131" s="257"/>
      <c r="P131" s="257"/>
      <c r="Q131" s="257"/>
      <c r="R131" s="257"/>
      <c r="S131" s="257"/>
      <c r="T131" s="258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9" t="s">
        <v>170</v>
      </c>
      <c r="AU131" s="259" t="s">
        <v>69</v>
      </c>
      <c r="AV131" s="14" t="s">
        <v>77</v>
      </c>
      <c r="AW131" s="14" t="s">
        <v>31</v>
      </c>
      <c r="AX131" s="14" t="s">
        <v>69</v>
      </c>
      <c r="AY131" s="259" t="s">
        <v>141</v>
      </c>
    </row>
    <row r="132" s="14" customFormat="1">
      <c r="A132" s="14"/>
      <c r="B132" s="250"/>
      <c r="C132" s="251"/>
      <c r="D132" s="235" t="s">
        <v>170</v>
      </c>
      <c r="E132" s="252" t="s">
        <v>19</v>
      </c>
      <c r="F132" s="253" t="s">
        <v>1286</v>
      </c>
      <c r="G132" s="251"/>
      <c r="H132" s="252" t="s">
        <v>19</v>
      </c>
      <c r="I132" s="254"/>
      <c r="J132" s="251"/>
      <c r="K132" s="251"/>
      <c r="L132" s="255"/>
      <c r="M132" s="256"/>
      <c r="N132" s="257"/>
      <c r="O132" s="257"/>
      <c r="P132" s="257"/>
      <c r="Q132" s="257"/>
      <c r="R132" s="257"/>
      <c r="S132" s="257"/>
      <c r="T132" s="258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9" t="s">
        <v>170</v>
      </c>
      <c r="AU132" s="259" t="s">
        <v>69</v>
      </c>
      <c r="AV132" s="14" t="s">
        <v>77</v>
      </c>
      <c r="AW132" s="14" t="s">
        <v>31</v>
      </c>
      <c r="AX132" s="14" t="s">
        <v>69</v>
      </c>
      <c r="AY132" s="259" t="s">
        <v>141</v>
      </c>
    </row>
    <row r="133" s="13" customFormat="1">
      <c r="A133" s="13"/>
      <c r="B133" s="233"/>
      <c r="C133" s="234"/>
      <c r="D133" s="235" t="s">
        <v>170</v>
      </c>
      <c r="E133" s="236" t="s">
        <v>19</v>
      </c>
      <c r="F133" s="237" t="s">
        <v>1291</v>
      </c>
      <c r="G133" s="234"/>
      <c r="H133" s="238">
        <v>54</v>
      </c>
      <c r="I133" s="239"/>
      <c r="J133" s="234"/>
      <c r="K133" s="234"/>
      <c r="L133" s="240"/>
      <c r="M133" s="241"/>
      <c r="N133" s="242"/>
      <c r="O133" s="242"/>
      <c r="P133" s="242"/>
      <c r="Q133" s="242"/>
      <c r="R133" s="242"/>
      <c r="S133" s="242"/>
      <c r="T133" s="24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4" t="s">
        <v>170</v>
      </c>
      <c r="AU133" s="244" t="s">
        <v>69</v>
      </c>
      <c r="AV133" s="13" t="s">
        <v>79</v>
      </c>
      <c r="AW133" s="13" t="s">
        <v>31</v>
      </c>
      <c r="AX133" s="13" t="s">
        <v>77</v>
      </c>
      <c r="AY133" s="244" t="s">
        <v>141</v>
      </c>
    </row>
    <row r="134" s="2" customFormat="1" ht="16.5" customHeight="1">
      <c r="A134" s="40"/>
      <c r="B134" s="41"/>
      <c r="C134" s="220" t="s">
        <v>298</v>
      </c>
      <c r="D134" s="220" t="s">
        <v>144</v>
      </c>
      <c r="E134" s="221" t="s">
        <v>1292</v>
      </c>
      <c r="F134" s="222" t="s">
        <v>1293</v>
      </c>
      <c r="G134" s="223" t="s">
        <v>1248</v>
      </c>
      <c r="H134" s="224">
        <v>8</v>
      </c>
      <c r="I134" s="225"/>
      <c r="J134" s="226">
        <f>ROUND(I134*H134,2)</f>
        <v>0</v>
      </c>
      <c r="K134" s="222" t="s">
        <v>19</v>
      </c>
      <c r="L134" s="46"/>
      <c r="M134" s="245" t="s">
        <v>19</v>
      </c>
      <c r="N134" s="246" t="s">
        <v>40</v>
      </c>
      <c r="O134" s="247"/>
      <c r="P134" s="248">
        <f>O134*H134</f>
        <v>0</v>
      </c>
      <c r="Q134" s="248">
        <v>0</v>
      </c>
      <c r="R134" s="248">
        <f>Q134*H134</f>
        <v>0</v>
      </c>
      <c r="S134" s="248">
        <v>0</v>
      </c>
      <c r="T134" s="249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31" t="s">
        <v>161</v>
      </c>
      <c r="AT134" s="231" t="s">
        <v>144</v>
      </c>
      <c r="AU134" s="231" t="s">
        <v>69</v>
      </c>
      <c r="AY134" s="19" t="s">
        <v>141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19" t="s">
        <v>77</v>
      </c>
      <c r="BK134" s="232">
        <f>ROUND(I134*H134,2)</f>
        <v>0</v>
      </c>
      <c r="BL134" s="19" t="s">
        <v>161</v>
      </c>
      <c r="BM134" s="231" t="s">
        <v>1294</v>
      </c>
    </row>
    <row r="135" s="2" customFormat="1" ht="6.96" customHeight="1">
      <c r="A135" s="40"/>
      <c r="B135" s="61"/>
      <c r="C135" s="62"/>
      <c r="D135" s="62"/>
      <c r="E135" s="62"/>
      <c r="F135" s="62"/>
      <c r="G135" s="62"/>
      <c r="H135" s="62"/>
      <c r="I135" s="168"/>
      <c r="J135" s="62"/>
      <c r="K135" s="62"/>
      <c r="L135" s="46"/>
      <c r="M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</row>
  </sheetData>
  <sheetProtection sheet="1" autoFilter="0" formatColumns="0" formatRows="0" objects="1" scenarios="1" spinCount="100000" saltValue="0mSzGmbQaO/olkaqiqzy6ImlKb0HeLh0iUR8eWS3Mwjx/JjKX8+60DOW+rAdScjKZjlCSUVBKaokbKmZn6PpYQ==" hashValue="MiFpJHRz3Zal6llKsQkmM4NMcqfNqEGqDW1uHkN0o2vS7PSv4F7cdljrhaS128Qx2c8hrGy9mUJMQNniA26yqw==" algorithmName="SHA-512" password="CC35"/>
  <autoFilter ref="C78:K134"/>
  <mergeCells count="9">
    <mergeCell ref="E7:H7"/>
    <mergeCell ref="E9:H9"/>
    <mergeCell ref="E18:H18"/>
    <mergeCell ref="E27:H27"/>
    <mergeCell ref="E48:H48"/>
    <mergeCell ref="E50:H50"/>
    <mergeCell ref="E69:H69"/>
    <mergeCell ref="E71:H7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30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112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2"/>
      <c r="AT3" s="19" t="s">
        <v>79</v>
      </c>
    </row>
    <row r="4" s="1" customFormat="1" ht="24.96" customHeight="1">
      <c r="B4" s="22"/>
      <c r="D4" s="134" t="s">
        <v>113</v>
      </c>
      <c r="I4" s="130"/>
      <c r="L4" s="22"/>
      <c r="M4" s="135" t="s">
        <v>10</v>
      </c>
      <c r="AT4" s="19" t="s">
        <v>4</v>
      </c>
    </row>
    <row r="5" s="1" customFormat="1" ht="6.96" customHeight="1">
      <c r="B5" s="22"/>
      <c r="I5" s="130"/>
      <c r="L5" s="22"/>
    </row>
    <row r="6" s="1" customFormat="1" ht="12" customHeight="1">
      <c r="B6" s="22"/>
      <c r="D6" s="136" t="s">
        <v>16</v>
      </c>
      <c r="I6" s="130"/>
      <c r="L6" s="22"/>
    </row>
    <row r="7" s="1" customFormat="1" ht="16.5" customHeight="1">
      <c r="B7" s="22"/>
      <c r="E7" s="137" t="str">
        <f>'Rekapitulace stavby'!K6</f>
        <v>Most Zlíchov</v>
      </c>
      <c r="F7" s="136"/>
      <c r="G7" s="136"/>
      <c r="H7" s="136"/>
      <c r="I7" s="130"/>
      <c r="L7" s="22"/>
    </row>
    <row r="8" s="2" customFormat="1" ht="12" customHeight="1">
      <c r="A8" s="40"/>
      <c r="B8" s="46"/>
      <c r="C8" s="40"/>
      <c r="D8" s="136" t="s">
        <v>114</v>
      </c>
      <c r="E8" s="40"/>
      <c r="F8" s="40"/>
      <c r="G8" s="40"/>
      <c r="H8" s="40"/>
      <c r="I8" s="138"/>
      <c r="J8" s="40"/>
      <c r="K8" s="40"/>
      <c r="L8" s="1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0" t="s">
        <v>1295</v>
      </c>
      <c r="F9" s="40"/>
      <c r="G9" s="40"/>
      <c r="H9" s="40"/>
      <c r="I9" s="138"/>
      <c r="J9" s="40"/>
      <c r="K9" s="40"/>
      <c r="L9" s="1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8"/>
      <c r="J10" s="40"/>
      <c r="K10" s="40"/>
      <c r="L10" s="1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6" t="s">
        <v>18</v>
      </c>
      <c r="E11" s="40"/>
      <c r="F11" s="141" t="s">
        <v>19</v>
      </c>
      <c r="G11" s="40"/>
      <c r="H11" s="40"/>
      <c r="I11" s="142" t="s">
        <v>20</v>
      </c>
      <c r="J11" s="141" t="s">
        <v>19</v>
      </c>
      <c r="K11" s="40"/>
      <c r="L11" s="1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6" t="s">
        <v>21</v>
      </c>
      <c r="E12" s="40"/>
      <c r="F12" s="141" t="s">
        <v>22</v>
      </c>
      <c r="G12" s="40"/>
      <c r="H12" s="40"/>
      <c r="I12" s="142" t="s">
        <v>23</v>
      </c>
      <c r="J12" s="143" t="str">
        <f>'Rekapitulace stavby'!AN8</f>
        <v>13. 5. 2019</v>
      </c>
      <c r="K12" s="40"/>
      <c r="L12" s="13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38"/>
      <c r="J13" s="40"/>
      <c r="K13" s="40"/>
      <c r="L13" s="13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6" t="s">
        <v>25</v>
      </c>
      <c r="E14" s="40"/>
      <c r="F14" s="40"/>
      <c r="G14" s="40"/>
      <c r="H14" s="40"/>
      <c r="I14" s="142" t="s">
        <v>26</v>
      </c>
      <c r="J14" s="141" t="str">
        <f>IF('Rekapitulace stavby'!AN10="","",'Rekapitulace stavby'!AN10)</f>
        <v/>
      </c>
      <c r="K14" s="40"/>
      <c r="L14" s="13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1" t="str">
        <f>IF('Rekapitulace stavby'!E11="","",'Rekapitulace stavby'!E11)</f>
        <v xml:space="preserve"> </v>
      </c>
      <c r="F15" s="40"/>
      <c r="G15" s="40"/>
      <c r="H15" s="40"/>
      <c r="I15" s="142" t="s">
        <v>27</v>
      </c>
      <c r="J15" s="141" t="str">
        <f>IF('Rekapitulace stavby'!AN11="","",'Rekapitulace stavby'!AN11)</f>
        <v/>
      </c>
      <c r="K15" s="40"/>
      <c r="L15" s="13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8"/>
      <c r="J16" s="40"/>
      <c r="K16" s="40"/>
      <c r="L16" s="13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6" t="s">
        <v>28</v>
      </c>
      <c r="E17" s="40"/>
      <c r="F17" s="40"/>
      <c r="G17" s="40"/>
      <c r="H17" s="40"/>
      <c r="I17" s="142" t="s">
        <v>26</v>
      </c>
      <c r="J17" s="35" t="str">
        <f>'Rekapitulace stavby'!AN13</f>
        <v>Vyplň údaj</v>
      </c>
      <c r="K17" s="40"/>
      <c r="L17" s="13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41"/>
      <c r="G18" s="141"/>
      <c r="H18" s="141"/>
      <c r="I18" s="142" t="s">
        <v>27</v>
      </c>
      <c r="J18" s="35" t="str">
        <f>'Rekapitulace stavby'!AN14</f>
        <v>Vyplň údaj</v>
      </c>
      <c r="K18" s="40"/>
      <c r="L18" s="13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8"/>
      <c r="J19" s="40"/>
      <c r="K19" s="40"/>
      <c r="L19" s="13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6" t="s">
        <v>30</v>
      </c>
      <c r="E20" s="40"/>
      <c r="F20" s="40"/>
      <c r="G20" s="40"/>
      <c r="H20" s="40"/>
      <c r="I20" s="142" t="s">
        <v>26</v>
      </c>
      <c r="J20" s="141" t="str">
        <f>IF('Rekapitulace stavby'!AN16="","",'Rekapitulace stavby'!AN16)</f>
        <v/>
      </c>
      <c r="K20" s="40"/>
      <c r="L20" s="13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1" t="str">
        <f>IF('Rekapitulace stavby'!E17="","",'Rekapitulace stavby'!E17)</f>
        <v xml:space="preserve"> </v>
      </c>
      <c r="F21" s="40"/>
      <c r="G21" s="40"/>
      <c r="H21" s="40"/>
      <c r="I21" s="142" t="s">
        <v>27</v>
      </c>
      <c r="J21" s="141" t="str">
        <f>IF('Rekapitulace stavby'!AN17="","",'Rekapitulace stavby'!AN17)</f>
        <v/>
      </c>
      <c r="K21" s="40"/>
      <c r="L21" s="13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8"/>
      <c r="J22" s="40"/>
      <c r="K22" s="40"/>
      <c r="L22" s="13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6" t="s">
        <v>32</v>
      </c>
      <c r="E23" s="40"/>
      <c r="F23" s="40"/>
      <c r="G23" s="40"/>
      <c r="H23" s="40"/>
      <c r="I23" s="142" t="s">
        <v>26</v>
      </c>
      <c r="J23" s="141" t="str">
        <f>IF('Rekapitulace stavby'!AN19="","",'Rekapitulace stavby'!AN19)</f>
        <v/>
      </c>
      <c r="K23" s="40"/>
      <c r="L23" s="13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1" t="str">
        <f>IF('Rekapitulace stavby'!E20="","",'Rekapitulace stavby'!E20)</f>
        <v xml:space="preserve"> </v>
      </c>
      <c r="F24" s="40"/>
      <c r="G24" s="40"/>
      <c r="H24" s="40"/>
      <c r="I24" s="142" t="s">
        <v>27</v>
      </c>
      <c r="J24" s="141" t="str">
        <f>IF('Rekapitulace stavby'!AN20="","",'Rekapitulace stavby'!AN20)</f>
        <v/>
      </c>
      <c r="K24" s="40"/>
      <c r="L24" s="1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8"/>
      <c r="J25" s="40"/>
      <c r="K25" s="40"/>
      <c r="L25" s="1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6" t="s">
        <v>33</v>
      </c>
      <c r="E26" s="40"/>
      <c r="F26" s="40"/>
      <c r="G26" s="40"/>
      <c r="H26" s="40"/>
      <c r="I26" s="138"/>
      <c r="J26" s="40"/>
      <c r="K26" s="40"/>
      <c r="L26" s="1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4"/>
      <c r="B27" s="145"/>
      <c r="C27" s="144"/>
      <c r="D27" s="144"/>
      <c r="E27" s="146" t="s">
        <v>19</v>
      </c>
      <c r="F27" s="146"/>
      <c r="G27" s="146"/>
      <c r="H27" s="146"/>
      <c r="I27" s="147"/>
      <c r="J27" s="144"/>
      <c r="K27" s="144"/>
      <c r="L27" s="148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8"/>
      <c r="J28" s="40"/>
      <c r="K28" s="40"/>
      <c r="L28" s="1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9"/>
      <c r="E29" s="149"/>
      <c r="F29" s="149"/>
      <c r="G29" s="149"/>
      <c r="H29" s="149"/>
      <c r="I29" s="150"/>
      <c r="J29" s="149"/>
      <c r="K29" s="149"/>
      <c r="L29" s="13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1" t="s">
        <v>35</v>
      </c>
      <c r="E30" s="40"/>
      <c r="F30" s="40"/>
      <c r="G30" s="40"/>
      <c r="H30" s="40"/>
      <c r="I30" s="138"/>
      <c r="J30" s="152">
        <f>ROUND(J79, 2)</f>
        <v>0</v>
      </c>
      <c r="K30" s="40"/>
      <c r="L30" s="13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9"/>
      <c r="E31" s="149"/>
      <c r="F31" s="149"/>
      <c r="G31" s="149"/>
      <c r="H31" s="149"/>
      <c r="I31" s="150"/>
      <c r="J31" s="149"/>
      <c r="K31" s="149"/>
      <c r="L31" s="13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3" t="s">
        <v>37</v>
      </c>
      <c r="G32" s="40"/>
      <c r="H32" s="40"/>
      <c r="I32" s="154" t="s">
        <v>36</v>
      </c>
      <c r="J32" s="153" t="s">
        <v>38</v>
      </c>
      <c r="K32" s="40"/>
      <c r="L32" s="13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5" t="s">
        <v>39</v>
      </c>
      <c r="E33" s="136" t="s">
        <v>40</v>
      </c>
      <c r="F33" s="156">
        <f>ROUND((SUM(BE79:BE103)),  2)</f>
        <v>0</v>
      </c>
      <c r="G33" s="40"/>
      <c r="H33" s="40"/>
      <c r="I33" s="157">
        <v>0.20999999999999999</v>
      </c>
      <c r="J33" s="156">
        <f>ROUND(((SUM(BE79:BE103))*I33),  2)</f>
        <v>0</v>
      </c>
      <c r="K33" s="40"/>
      <c r="L33" s="13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6" t="s">
        <v>41</v>
      </c>
      <c r="F34" s="156">
        <f>ROUND((SUM(BF79:BF103)),  2)</f>
        <v>0</v>
      </c>
      <c r="G34" s="40"/>
      <c r="H34" s="40"/>
      <c r="I34" s="157">
        <v>0.14999999999999999</v>
      </c>
      <c r="J34" s="156">
        <f>ROUND(((SUM(BF79:BF103))*I34),  2)</f>
        <v>0</v>
      </c>
      <c r="K34" s="40"/>
      <c r="L34" s="13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6" t="s">
        <v>42</v>
      </c>
      <c r="F35" s="156">
        <f>ROUND((SUM(BG79:BG103)),  2)</f>
        <v>0</v>
      </c>
      <c r="G35" s="40"/>
      <c r="H35" s="40"/>
      <c r="I35" s="157">
        <v>0.20999999999999999</v>
      </c>
      <c r="J35" s="156">
        <f>0</f>
        <v>0</v>
      </c>
      <c r="K35" s="40"/>
      <c r="L35" s="13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6" t="s">
        <v>43</v>
      </c>
      <c r="F36" s="156">
        <f>ROUND((SUM(BH79:BH103)),  2)</f>
        <v>0</v>
      </c>
      <c r="G36" s="40"/>
      <c r="H36" s="40"/>
      <c r="I36" s="157">
        <v>0.14999999999999999</v>
      </c>
      <c r="J36" s="156">
        <f>0</f>
        <v>0</v>
      </c>
      <c r="K36" s="40"/>
      <c r="L36" s="13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6" t="s">
        <v>44</v>
      </c>
      <c r="F37" s="156">
        <f>ROUND((SUM(BI79:BI103)),  2)</f>
        <v>0</v>
      </c>
      <c r="G37" s="40"/>
      <c r="H37" s="40"/>
      <c r="I37" s="157">
        <v>0</v>
      </c>
      <c r="J37" s="156">
        <f>0</f>
        <v>0</v>
      </c>
      <c r="K37" s="40"/>
      <c r="L37" s="13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8"/>
      <c r="J38" s="40"/>
      <c r="K38" s="40"/>
      <c r="L38" s="13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8"/>
      <c r="D39" s="159" t="s">
        <v>45</v>
      </c>
      <c r="E39" s="160"/>
      <c r="F39" s="160"/>
      <c r="G39" s="161" t="s">
        <v>46</v>
      </c>
      <c r="H39" s="162" t="s">
        <v>47</v>
      </c>
      <c r="I39" s="163"/>
      <c r="J39" s="164">
        <f>SUM(J30:J37)</f>
        <v>0</v>
      </c>
      <c r="K39" s="165"/>
      <c r="L39" s="13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13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1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116</v>
      </c>
      <c r="D45" s="42"/>
      <c r="E45" s="42"/>
      <c r="F45" s="42"/>
      <c r="G45" s="42"/>
      <c r="H45" s="42"/>
      <c r="I45" s="138"/>
      <c r="J45" s="42"/>
      <c r="K45" s="42"/>
      <c r="L45" s="13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8"/>
      <c r="J46" s="42"/>
      <c r="K46" s="42"/>
      <c r="L46" s="1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138"/>
      <c r="J47" s="42"/>
      <c r="K47" s="42"/>
      <c r="L47" s="13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2" t="str">
        <f>E7</f>
        <v>Most Zlíchov</v>
      </c>
      <c r="F48" s="34"/>
      <c r="G48" s="34"/>
      <c r="H48" s="34"/>
      <c r="I48" s="138"/>
      <c r="J48" s="42"/>
      <c r="K48" s="42"/>
      <c r="L48" s="13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114</v>
      </c>
      <c r="D49" s="42"/>
      <c r="E49" s="42"/>
      <c r="F49" s="42"/>
      <c r="G49" s="42"/>
      <c r="H49" s="42"/>
      <c r="I49" s="138"/>
      <c r="J49" s="42"/>
      <c r="K49" s="42"/>
      <c r="L49" s="13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661.2 - Úprava TV, definitivní stav</v>
      </c>
      <c r="F50" s="42"/>
      <c r="G50" s="42"/>
      <c r="H50" s="42"/>
      <c r="I50" s="138"/>
      <c r="J50" s="42"/>
      <c r="K50" s="42"/>
      <c r="L50" s="13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8"/>
      <c r="J51" s="42"/>
      <c r="K51" s="42"/>
      <c r="L51" s="13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 xml:space="preserve"> </v>
      </c>
      <c r="G52" s="42"/>
      <c r="H52" s="42"/>
      <c r="I52" s="142" t="s">
        <v>23</v>
      </c>
      <c r="J52" s="74" t="str">
        <f>IF(J12="","",J12)</f>
        <v>13. 5. 2019</v>
      </c>
      <c r="K52" s="42"/>
      <c r="L52" s="13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8"/>
      <c r="J53" s="42"/>
      <c r="K53" s="42"/>
      <c r="L53" s="13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 xml:space="preserve"> </v>
      </c>
      <c r="G54" s="42"/>
      <c r="H54" s="42"/>
      <c r="I54" s="142" t="s">
        <v>30</v>
      </c>
      <c r="J54" s="38" t="str">
        <f>E21</f>
        <v xml:space="preserve"> </v>
      </c>
      <c r="K54" s="42"/>
      <c r="L54" s="13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28</v>
      </c>
      <c r="D55" s="42"/>
      <c r="E55" s="42"/>
      <c r="F55" s="29" t="str">
        <f>IF(E18="","",E18)</f>
        <v>Vyplň údaj</v>
      </c>
      <c r="G55" s="42"/>
      <c r="H55" s="42"/>
      <c r="I55" s="142" t="s">
        <v>32</v>
      </c>
      <c r="J55" s="38" t="str">
        <f>E24</f>
        <v xml:space="preserve"> </v>
      </c>
      <c r="K55" s="42"/>
      <c r="L55" s="13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8"/>
      <c r="J56" s="42"/>
      <c r="K56" s="42"/>
      <c r="L56" s="13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117</v>
      </c>
      <c r="D57" s="174"/>
      <c r="E57" s="174"/>
      <c r="F57" s="174"/>
      <c r="G57" s="174"/>
      <c r="H57" s="174"/>
      <c r="I57" s="175"/>
      <c r="J57" s="176" t="s">
        <v>118</v>
      </c>
      <c r="K57" s="174"/>
      <c r="L57" s="13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8"/>
      <c r="J58" s="42"/>
      <c r="K58" s="42"/>
      <c r="L58" s="13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67</v>
      </c>
      <c r="D59" s="42"/>
      <c r="E59" s="42"/>
      <c r="F59" s="42"/>
      <c r="G59" s="42"/>
      <c r="H59" s="42"/>
      <c r="I59" s="138"/>
      <c r="J59" s="104">
        <f>J79</f>
        <v>0</v>
      </c>
      <c r="K59" s="42"/>
      <c r="L59" s="13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119</v>
      </c>
    </row>
    <row r="60" s="2" customFormat="1" ht="21.84" customHeight="1">
      <c r="A60" s="40"/>
      <c r="B60" s="41"/>
      <c r="C60" s="42"/>
      <c r="D60" s="42"/>
      <c r="E60" s="42"/>
      <c r="F60" s="42"/>
      <c r="G60" s="42"/>
      <c r="H60" s="42"/>
      <c r="I60" s="138"/>
      <c r="J60" s="42"/>
      <c r="K60" s="42"/>
      <c r="L60" s="139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61"/>
      <c r="C61" s="62"/>
      <c r="D61" s="62"/>
      <c r="E61" s="62"/>
      <c r="F61" s="62"/>
      <c r="G61" s="62"/>
      <c r="H61" s="62"/>
      <c r="I61" s="168"/>
      <c r="J61" s="62"/>
      <c r="K61" s="62"/>
      <c r="L61" s="13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5" s="2" customFormat="1" ht="6.96" customHeight="1">
      <c r="A65" s="40"/>
      <c r="B65" s="63"/>
      <c r="C65" s="64"/>
      <c r="D65" s="64"/>
      <c r="E65" s="64"/>
      <c r="F65" s="64"/>
      <c r="G65" s="64"/>
      <c r="H65" s="64"/>
      <c r="I65" s="171"/>
      <c r="J65" s="64"/>
      <c r="K65" s="64"/>
      <c r="L65" s="139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24.96" customHeight="1">
      <c r="A66" s="40"/>
      <c r="B66" s="41"/>
      <c r="C66" s="25" t="s">
        <v>125</v>
      </c>
      <c r="D66" s="42"/>
      <c r="E66" s="42"/>
      <c r="F66" s="42"/>
      <c r="G66" s="42"/>
      <c r="H66" s="42"/>
      <c r="I66" s="138"/>
      <c r="J66" s="42"/>
      <c r="K66" s="42"/>
      <c r="L66" s="139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6.96" customHeight="1">
      <c r="A67" s="40"/>
      <c r="B67" s="41"/>
      <c r="C67" s="42"/>
      <c r="D67" s="42"/>
      <c r="E67" s="42"/>
      <c r="F67" s="42"/>
      <c r="G67" s="42"/>
      <c r="H67" s="42"/>
      <c r="I67" s="138"/>
      <c r="J67" s="42"/>
      <c r="K67" s="42"/>
      <c r="L67" s="139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12" customHeight="1">
      <c r="A68" s="40"/>
      <c r="B68" s="41"/>
      <c r="C68" s="34" t="s">
        <v>16</v>
      </c>
      <c r="D68" s="42"/>
      <c r="E68" s="42"/>
      <c r="F68" s="42"/>
      <c r="G68" s="42"/>
      <c r="H68" s="42"/>
      <c r="I68" s="138"/>
      <c r="J68" s="42"/>
      <c r="K68" s="42"/>
      <c r="L68" s="139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16.5" customHeight="1">
      <c r="A69" s="40"/>
      <c r="B69" s="41"/>
      <c r="C69" s="42"/>
      <c r="D69" s="42"/>
      <c r="E69" s="172" t="str">
        <f>E7</f>
        <v>Most Zlíchov</v>
      </c>
      <c r="F69" s="34"/>
      <c r="G69" s="34"/>
      <c r="H69" s="34"/>
      <c r="I69" s="138"/>
      <c r="J69" s="42"/>
      <c r="K69" s="42"/>
      <c r="L69" s="139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12" customHeight="1">
      <c r="A70" s="40"/>
      <c r="B70" s="41"/>
      <c r="C70" s="34" t="s">
        <v>114</v>
      </c>
      <c r="D70" s="42"/>
      <c r="E70" s="42"/>
      <c r="F70" s="42"/>
      <c r="G70" s="42"/>
      <c r="H70" s="42"/>
      <c r="I70" s="138"/>
      <c r="J70" s="42"/>
      <c r="K70" s="42"/>
      <c r="L70" s="139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16.5" customHeight="1">
      <c r="A71" s="40"/>
      <c r="B71" s="41"/>
      <c r="C71" s="42"/>
      <c r="D71" s="42"/>
      <c r="E71" s="71" t="str">
        <f>E9</f>
        <v>SO 661.2 - Úprava TV, definitivní stav</v>
      </c>
      <c r="F71" s="42"/>
      <c r="G71" s="42"/>
      <c r="H71" s="42"/>
      <c r="I71" s="138"/>
      <c r="J71" s="42"/>
      <c r="K71" s="42"/>
      <c r="L71" s="13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6.96" customHeight="1">
      <c r="A72" s="40"/>
      <c r="B72" s="41"/>
      <c r="C72" s="42"/>
      <c r="D72" s="42"/>
      <c r="E72" s="42"/>
      <c r="F72" s="42"/>
      <c r="G72" s="42"/>
      <c r="H72" s="42"/>
      <c r="I72" s="138"/>
      <c r="J72" s="42"/>
      <c r="K72" s="42"/>
      <c r="L72" s="13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2" customHeight="1">
      <c r="A73" s="40"/>
      <c r="B73" s="41"/>
      <c r="C73" s="34" t="s">
        <v>21</v>
      </c>
      <c r="D73" s="42"/>
      <c r="E73" s="42"/>
      <c r="F73" s="29" t="str">
        <f>F12</f>
        <v xml:space="preserve"> </v>
      </c>
      <c r="G73" s="42"/>
      <c r="H73" s="42"/>
      <c r="I73" s="142" t="s">
        <v>23</v>
      </c>
      <c r="J73" s="74" t="str">
        <f>IF(J12="","",J12)</f>
        <v>13. 5. 2019</v>
      </c>
      <c r="K73" s="42"/>
      <c r="L73" s="13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138"/>
      <c r="J74" s="42"/>
      <c r="K74" s="42"/>
      <c r="L74" s="13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5.15" customHeight="1">
      <c r="A75" s="40"/>
      <c r="B75" s="41"/>
      <c r="C75" s="34" t="s">
        <v>25</v>
      </c>
      <c r="D75" s="42"/>
      <c r="E75" s="42"/>
      <c r="F75" s="29" t="str">
        <f>E15</f>
        <v xml:space="preserve"> </v>
      </c>
      <c r="G75" s="42"/>
      <c r="H75" s="42"/>
      <c r="I75" s="142" t="s">
        <v>30</v>
      </c>
      <c r="J75" s="38" t="str">
        <f>E21</f>
        <v xml:space="preserve"> </v>
      </c>
      <c r="K75" s="42"/>
      <c r="L75" s="13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5.15" customHeight="1">
      <c r="A76" s="40"/>
      <c r="B76" s="41"/>
      <c r="C76" s="34" t="s">
        <v>28</v>
      </c>
      <c r="D76" s="42"/>
      <c r="E76" s="42"/>
      <c r="F76" s="29" t="str">
        <f>IF(E18="","",E18)</f>
        <v>Vyplň údaj</v>
      </c>
      <c r="G76" s="42"/>
      <c r="H76" s="42"/>
      <c r="I76" s="142" t="s">
        <v>32</v>
      </c>
      <c r="J76" s="38" t="str">
        <f>E24</f>
        <v xml:space="preserve"> </v>
      </c>
      <c r="K76" s="42"/>
      <c r="L76" s="13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0.32" customHeight="1">
      <c r="A77" s="40"/>
      <c r="B77" s="41"/>
      <c r="C77" s="42"/>
      <c r="D77" s="42"/>
      <c r="E77" s="42"/>
      <c r="F77" s="42"/>
      <c r="G77" s="42"/>
      <c r="H77" s="42"/>
      <c r="I77" s="138"/>
      <c r="J77" s="42"/>
      <c r="K77" s="42"/>
      <c r="L77" s="13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11" customFormat="1" ht="29.28" customHeight="1">
      <c r="A78" s="192"/>
      <c r="B78" s="193"/>
      <c r="C78" s="194" t="s">
        <v>126</v>
      </c>
      <c r="D78" s="195" t="s">
        <v>54</v>
      </c>
      <c r="E78" s="195" t="s">
        <v>50</v>
      </c>
      <c r="F78" s="195" t="s">
        <v>51</v>
      </c>
      <c r="G78" s="195" t="s">
        <v>127</v>
      </c>
      <c r="H78" s="195" t="s">
        <v>128</v>
      </c>
      <c r="I78" s="196" t="s">
        <v>129</v>
      </c>
      <c r="J78" s="195" t="s">
        <v>118</v>
      </c>
      <c r="K78" s="197" t="s">
        <v>130</v>
      </c>
      <c r="L78" s="198"/>
      <c r="M78" s="94" t="s">
        <v>19</v>
      </c>
      <c r="N78" s="95" t="s">
        <v>39</v>
      </c>
      <c r="O78" s="95" t="s">
        <v>131</v>
      </c>
      <c r="P78" s="95" t="s">
        <v>132</v>
      </c>
      <c r="Q78" s="95" t="s">
        <v>133</v>
      </c>
      <c r="R78" s="95" t="s">
        <v>134</v>
      </c>
      <c r="S78" s="95" t="s">
        <v>135</v>
      </c>
      <c r="T78" s="96" t="s">
        <v>136</v>
      </c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</row>
    <row r="79" s="2" customFormat="1" ht="22.8" customHeight="1">
      <c r="A79" s="40"/>
      <c r="B79" s="41"/>
      <c r="C79" s="101" t="s">
        <v>137</v>
      </c>
      <c r="D79" s="42"/>
      <c r="E79" s="42"/>
      <c r="F79" s="42"/>
      <c r="G79" s="42"/>
      <c r="H79" s="42"/>
      <c r="I79" s="138"/>
      <c r="J79" s="199">
        <f>BK79</f>
        <v>0</v>
      </c>
      <c r="K79" s="42"/>
      <c r="L79" s="46"/>
      <c r="M79" s="97"/>
      <c r="N79" s="200"/>
      <c r="O79" s="98"/>
      <c r="P79" s="201">
        <f>SUM(P80:P103)</f>
        <v>0</v>
      </c>
      <c r="Q79" s="98"/>
      <c r="R79" s="201">
        <f>SUM(R80:R103)</f>
        <v>0</v>
      </c>
      <c r="S79" s="98"/>
      <c r="T79" s="202">
        <f>SUM(T80:T103)</f>
        <v>0</v>
      </c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T79" s="19" t="s">
        <v>68</v>
      </c>
      <c r="AU79" s="19" t="s">
        <v>119</v>
      </c>
      <c r="BK79" s="203">
        <f>SUM(BK80:BK103)</f>
        <v>0</v>
      </c>
    </row>
    <row r="80" s="2" customFormat="1" ht="16.5" customHeight="1">
      <c r="A80" s="40"/>
      <c r="B80" s="41"/>
      <c r="C80" s="220" t="s">
        <v>77</v>
      </c>
      <c r="D80" s="220" t="s">
        <v>144</v>
      </c>
      <c r="E80" s="221" t="s">
        <v>1296</v>
      </c>
      <c r="F80" s="222" t="s">
        <v>1297</v>
      </c>
      <c r="G80" s="223" t="s">
        <v>640</v>
      </c>
      <c r="H80" s="224">
        <v>9</v>
      </c>
      <c r="I80" s="225"/>
      <c r="J80" s="226">
        <f>ROUND(I80*H80,2)</f>
        <v>0</v>
      </c>
      <c r="K80" s="222" t="s">
        <v>19</v>
      </c>
      <c r="L80" s="46"/>
      <c r="M80" s="227" t="s">
        <v>19</v>
      </c>
      <c r="N80" s="228" t="s">
        <v>40</v>
      </c>
      <c r="O80" s="86"/>
      <c r="P80" s="229">
        <f>O80*H80</f>
        <v>0</v>
      </c>
      <c r="Q80" s="229">
        <v>0</v>
      </c>
      <c r="R80" s="229">
        <f>Q80*H80</f>
        <v>0</v>
      </c>
      <c r="S80" s="229">
        <v>0</v>
      </c>
      <c r="T80" s="230">
        <f>S80*H80</f>
        <v>0</v>
      </c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R80" s="231" t="s">
        <v>161</v>
      </c>
      <c r="AT80" s="231" t="s">
        <v>144</v>
      </c>
      <c r="AU80" s="231" t="s">
        <v>69</v>
      </c>
      <c r="AY80" s="19" t="s">
        <v>141</v>
      </c>
      <c r="BE80" s="232">
        <f>IF(N80="základní",J80,0)</f>
        <v>0</v>
      </c>
      <c r="BF80" s="232">
        <f>IF(N80="snížená",J80,0)</f>
        <v>0</v>
      </c>
      <c r="BG80" s="232">
        <f>IF(N80="zákl. přenesená",J80,0)</f>
        <v>0</v>
      </c>
      <c r="BH80" s="232">
        <f>IF(N80="sníž. přenesená",J80,0)</f>
        <v>0</v>
      </c>
      <c r="BI80" s="232">
        <f>IF(N80="nulová",J80,0)</f>
        <v>0</v>
      </c>
      <c r="BJ80" s="19" t="s">
        <v>77</v>
      </c>
      <c r="BK80" s="232">
        <f>ROUND(I80*H80,2)</f>
        <v>0</v>
      </c>
      <c r="BL80" s="19" t="s">
        <v>161</v>
      </c>
      <c r="BM80" s="231" t="s">
        <v>1298</v>
      </c>
    </row>
    <row r="81" s="14" customFormat="1">
      <c r="A81" s="14"/>
      <c r="B81" s="250"/>
      <c r="C81" s="251"/>
      <c r="D81" s="235" t="s">
        <v>170</v>
      </c>
      <c r="E81" s="252" t="s">
        <v>19</v>
      </c>
      <c r="F81" s="253" t="s">
        <v>1299</v>
      </c>
      <c r="G81" s="251"/>
      <c r="H81" s="252" t="s">
        <v>19</v>
      </c>
      <c r="I81" s="254"/>
      <c r="J81" s="251"/>
      <c r="K81" s="251"/>
      <c r="L81" s="255"/>
      <c r="M81" s="256"/>
      <c r="N81" s="257"/>
      <c r="O81" s="257"/>
      <c r="P81" s="257"/>
      <c r="Q81" s="257"/>
      <c r="R81" s="257"/>
      <c r="S81" s="257"/>
      <c r="T81" s="258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T81" s="259" t="s">
        <v>170</v>
      </c>
      <c r="AU81" s="259" t="s">
        <v>69</v>
      </c>
      <c r="AV81" s="14" t="s">
        <v>77</v>
      </c>
      <c r="AW81" s="14" t="s">
        <v>31</v>
      </c>
      <c r="AX81" s="14" t="s">
        <v>69</v>
      </c>
      <c r="AY81" s="259" t="s">
        <v>141</v>
      </c>
    </row>
    <row r="82" s="13" customFormat="1">
      <c r="A82" s="13"/>
      <c r="B82" s="233"/>
      <c r="C82" s="234"/>
      <c r="D82" s="235" t="s">
        <v>170</v>
      </c>
      <c r="E82" s="236" t="s">
        <v>19</v>
      </c>
      <c r="F82" s="237" t="s">
        <v>1300</v>
      </c>
      <c r="G82" s="234"/>
      <c r="H82" s="238">
        <v>9</v>
      </c>
      <c r="I82" s="239"/>
      <c r="J82" s="234"/>
      <c r="K82" s="234"/>
      <c r="L82" s="240"/>
      <c r="M82" s="241"/>
      <c r="N82" s="242"/>
      <c r="O82" s="242"/>
      <c r="P82" s="242"/>
      <c r="Q82" s="242"/>
      <c r="R82" s="242"/>
      <c r="S82" s="242"/>
      <c r="T82" s="24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T82" s="244" t="s">
        <v>170</v>
      </c>
      <c r="AU82" s="244" t="s">
        <v>69</v>
      </c>
      <c r="AV82" s="13" t="s">
        <v>79</v>
      </c>
      <c r="AW82" s="13" t="s">
        <v>31</v>
      </c>
      <c r="AX82" s="13" t="s">
        <v>77</v>
      </c>
      <c r="AY82" s="244" t="s">
        <v>141</v>
      </c>
    </row>
    <row r="83" s="2" customFormat="1" ht="16.5" customHeight="1">
      <c r="A83" s="40"/>
      <c r="B83" s="41"/>
      <c r="C83" s="220" t="s">
        <v>79</v>
      </c>
      <c r="D83" s="220" t="s">
        <v>144</v>
      </c>
      <c r="E83" s="221" t="s">
        <v>1261</v>
      </c>
      <c r="F83" s="222" t="s">
        <v>1262</v>
      </c>
      <c r="G83" s="223" t="s">
        <v>640</v>
      </c>
      <c r="H83" s="224">
        <v>1</v>
      </c>
      <c r="I83" s="225"/>
      <c r="J83" s="226">
        <f>ROUND(I83*H83,2)</f>
        <v>0</v>
      </c>
      <c r="K83" s="222" t="s">
        <v>19</v>
      </c>
      <c r="L83" s="46"/>
      <c r="M83" s="227" t="s">
        <v>19</v>
      </c>
      <c r="N83" s="228" t="s">
        <v>40</v>
      </c>
      <c r="O83" s="86"/>
      <c r="P83" s="229">
        <f>O83*H83</f>
        <v>0</v>
      </c>
      <c r="Q83" s="229">
        <v>0</v>
      </c>
      <c r="R83" s="229">
        <f>Q83*H83</f>
        <v>0</v>
      </c>
      <c r="S83" s="229">
        <v>0</v>
      </c>
      <c r="T83" s="230">
        <f>S83*H83</f>
        <v>0</v>
      </c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R83" s="231" t="s">
        <v>161</v>
      </c>
      <c r="AT83" s="231" t="s">
        <v>144</v>
      </c>
      <c r="AU83" s="231" t="s">
        <v>69</v>
      </c>
      <c r="AY83" s="19" t="s">
        <v>141</v>
      </c>
      <c r="BE83" s="232">
        <f>IF(N83="základní",J83,0)</f>
        <v>0</v>
      </c>
      <c r="BF83" s="232">
        <f>IF(N83="snížená",J83,0)</f>
        <v>0</v>
      </c>
      <c r="BG83" s="232">
        <f>IF(N83="zákl. přenesená",J83,0)</f>
        <v>0</v>
      </c>
      <c r="BH83" s="232">
        <f>IF(N83="sníž. přenesená",J83,0)</f>
        <v>0</v>
      </c>
      <c r="BI83" s="232">
        <f>IF(N83="nulová",J83,0)</f>
        <v>0</v>
      </c>
      <c r="BJ83" s="19" t="s">
        <v>77</v>
      </c>
      <c r="BK83" s="232">
        <f>ROUND(I83*H83,2)</f>
        <v>0</v>
      </c>
      <c r="BL83" s="19" t="s">
        <v>161</v>
      </c>
      <c r="BM83" s="231" t="s">
        <v>1301</v>
      </c>
    </row>
    <row r="84" s="14" customFormat="1">
      <c r="A84" s="14"/>
      <c r="B84" s="250"/>
      <c r="C84" s="251"/>
      <c r="D84" s="235" t="s">
        <v>170</v>
      </c>
      <c r="E84" s="252" t="s">
        <v>19</v>
      </c>
      <c r="F84" s="253" t="s">
        <v>1264</v>
      </c>
      <c r="G84" s="251"/>
      <c r="H84" s="252" t="s">
        <v>19</v>
      </c>
      <c r="I84" s="254"/>
      <c r="J84" s="251"/>
      <c r="K84" s="251"/>
      <c r="L84" s="255"/>
      <c r="M84" s="256"/>
      <c r="N84" s="257"/>
      <c r="O84" s="257"/>
      <c r="P84" s="257"/>
      <c r="Q84" s="257"/>
      <c r="R84" s="257"/>
      <c r="S84" s="257"/>
      <c r="T84" s="258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T84" s="259" t="s">
        <v>170</v>
      </c>
      <c r="AU84" s="259" t="s">
        <v>69</v>
      </c>
      <c r="AV84" s="14" t="s">
        <v>77</v>
      </c>
      <c r="AW84" s="14" t="s">
        <v>31</v>
      </c>
      <c r="AX84" s="14" t="s">
        <v>69</v>
      </c>
      <c r="AY84" s="259" t="s">
        <v>141</v>
      </c>
    </row>
    <row r="85" s="14" customFormat="1">
      <c r="A85" s="14"/>
      <c r="B85" s="250"/>
      <c r="C85" s="251"/>
      <c r="D85" s="235" t="s">
        <v>170</v>
      </c>
      <c r="E85" s="252" t="s">
        <v>19</v>
      </c>
      <c r="F85" s="253" t="s">
        <v>1254</v>
      </c>
      <c r="G85" s="251"/>
      <c r="H85" s="252" t="s">
        <v>19</v>
      </c>
      <c r="I85" s="254"/>
      <c r="J85" s="251"/>
      <c r="K85" s="251"/>
      <c r="L85" s="255"/>
      <c r="M85" s="256"/>
      <c r="N85" s="257"/>
      <c r="O85" s="257"/>
      <c r="P85" s="257"/>
      <c r="Q85" s="257"/>
      <c r="R85" s="257"/>
      <c r="S85" s="257"/>
      <c r="T85" s="258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T85" s="259" t="s">
        <v>170</v>
      </c>
      <c r="AU85" s="259" t="s">
        <v>69</v>
      </c>
      <c r="AV85" s="14" t="s">
        <v>77</v>
      </c>
      <c r="AW85" s="14" t="s">
        <v>31</v>
      </c>
      <c r="AX85" s="14" t="s">
        <v>69</v>
      </c>
      <c r="AY85" s="259" t="s">
        <v>141</v>
      </c>
    </row>
    <row r="86" s="13" customFormat="1">
      <c r="A86" s="13"/>
      <c r="B86" s="233"/>
      <c r="C86" s="234"/>
      <c r="D86" s="235" t="s">
        <v>170</v>
      </c>
      <c r="E86" s="236" t="s">
        <v>19</v>
      </c>
      <c r="F86" s="237" t="s">
        <v>77</v>
      </c>
      <c r="G86" s="234"/>
      <c r="H86" s="238">
        <v>1</v>
      </c>
      <c r="I86" s="239"/>
      <c r="J86" s="234"/>
      <c r="K86" s="234"/>
      <c r="L86" s="240"/>
      <c r="M86" s="241"/>
      <c r="N86" s="242"/>
      <c r="O86" s="242"/>
      <c r="P86" s="242"/>
      <c r="Q86" s="242"/>
      <c r="R86" s="242"/>
      <c r="S86" s="242"/>
      <c r="T86" s="24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T86" s="244" t="s">
        <v>170</v>
      </c>
      <c r="AU86" s="244" t="s">
        <v>69</v>
      </c>
      <c r="AV86" s="13" t="s">
        <v>79</v>
      </c>
      <c r="AW86" s="13" t="s">
        <v>31</v>
      </c>
      <c r="AX86" s="13" t="s">
        <v>77</v>
      </c>
      <c r="AY86" s="244" t="s">
        <v>141</v>
      </c>
    </row>
    <row r="87" s="2" customFormat="1" ht="16.5" customHeight="1">
      <c r="A87" s="40"/>
      <c r="B87" s="41"/>
      <c r="C87" s="220" t="s">
        <v>155</v>
      </c>
      <c r="D87" s="220" t="s">
        <v>144</v>
      </c>
      <c r="E87" s="221" t="s">
        <v>1266</v>
      </c>
      <c r="F87" s="222" t="s">
        <v>1267</v>
      </c>
      <c r="G87" s="223" t="s">
        <v>640</v>
      </c>
      <c r="H87" s="224">
        <v>2</v>
      </c>
      <c r="I87" s="225"/>
      <c r="J87" s="226">
        <f>ROUND(I87*H87,2)</f>
        <v>0</v>
      </c>
      <c r="K87" s="222" t="s">
        <v>19</v>
      </c>
      <c r="L87" s="46"/>
      <c r="M87" s="227" t="s">
        <v>19</v>
      </c>
      <c r="N87" s="228" t="s">
        <v>40</v>
      </c>
      <c r="O87" s="86"/>
      <c r="P87" s="229">
        <f>O87*H87</f>
        <v>0</v>
      </c>
      <c r="Q87" s="229">
        <v>0</v>
      </c>
      <c r="R87" s="229">
        <f>Q87*H87</f>
        <v>0</v>
      </c>
      <c r="S87" s="229">
        <v>0</v>
      </c>
      <c r="T87" s="230">
        <f>S87*H87</f>
        <v>0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R87" s="231" t="s">
        <v>161</v>
      </c>
      <c r="AT87" s="231" t="s">
        <v>144</v>
      </c>
      <c r="AU87" s="231" t="s">
        <v>69</v>
      </c>
      <c r="AY87" s="19" t="s">
        <v>141</v>
      </c>
      <c r="BE87" s="232">
        <f>IF(N87="základní",J87,0)</f>
        <v>0</v>
      </c>
      <c r="BF87" s="232">
        <f>IF(N87="snížená",J87,0)</f>
        <v>0</v>
      </c>
      <c r="BG87" s="232">
        <f>IF(N87="zákl. přenesená",J87,0)</f>
        <v>0</v>
      </c>
      <c r="BH87" s="232">
        <f>IF(N87="sníž. přenesená",J87,0)</f>
        <v>0</v>
      </c>
      <c r="BI87" s="232">
        <f>IF(N87="nulová",J87,0)</f>
        <v>0</v>
      </c>
      <c r="BJ87" s="19" t="s">
        <v>77</v>
      </c>
      <c r="BK87" s="232">
        <f>ROUND(I87*H87,2)</f>
        <v>0</v>
      </c>
      <c r="BL87" s="19" t="s">
        <v>161</v>
      </c>
      <c r="BM87" s="231" t="s">
        <v>1302</v>
      </c>
    </row>
    <row r="88" s="14" customFormat="1">
      <c r="A88" s="14"/>
      <c r="B88" s="250"/>
      <c r="C88" s="251"/>
      <c r="D88" s="235" t="s">
        <v>170</v>
      </c>
      <c r="E88" s="252" t="s">
        <v>19</v>
      </c>
      <c r="F88" s="253" t="s">
        <v>1303</v>
      </c>
      <c r="G88" s="251"/>
      <c r="H88" s="252" t="s">
        <v>19</v>
      </c>
      <c r="I88" s="254"/>
      <c r="J88" s="251"/>
      <c r="K88" s="251"/>
      <c r="L88" s="255"/>
      <c r="M88" s="256"/>
      <c r="N88" s="257"/>
      <c r="O88" s="257"/>
      <c r="P88" s="257"/>
      <c r="Q88" s="257"/>
      <c r="R88" s="257"/>
      <c r="S88" s="257"/>
      <c r="T88" s="258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T88" s="259" t="s">
        <v>170</v>
      </c>
      <c r="AU88" s="259" t="s">
        <v>69</v>
      </c>
      <c r="AV88" s="14" t="s">
        <v>77</v>
      </c>
      <c r="AW88" s="14" t="s">
        <v>31</v>
      </c>
      <c r="AX88" s="14" t="s">
        <v>69</v>
      </c>
      <c r="AY88" s="259" t="s">
        <v>141</v>
      </c>
    </row>
    <row r="89" s="14" customFormat="1">
      <c r="A89" s="14"/>
      <c r="B89" s="250"/>
      <c r="C89" s="251"/>
      <c r="D89" s="235" t="s">
        <v>170</v>
      </c>
      <c r="E89" s="252" t="s">
        <v>19</v>
      </c>
      <c r="F89" s="253" t="s">
        <v>1304</v>
      </c>
      <c r="G89" s="251"/>
      <c r="H89" s="252" t="s">
        <v>19</v>
      </c>
      <c r="I89" s="254"/>
      <c r="J89" s="251"/>
      <c r="K89" s="251"/>
      <c r="L89" s="255"/>
      <c r="M89" s="256"/>
      <c r="N89" s="257"/>
      <c r="O89" s="257"/>
      <c r="P89" s="257"/>
      <c r="Q89" s="257"/>
      <c r="R89" s="257"/>
      <c r="S89" s="257"/>
      <c r="T89" s="258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T89" s="259" t="s">
        <v>170</v>
      </c>
      <c r="AU89" s="259" t="s">
        <v>69</v>
      </c>
      <c r="AV89" s="14" t="s">
        <v>77</v>
      </c>
      <c r="AW89" s="14" t="s">
        <v>31</v>
      </c>
      <c r="AX89" s="14" t="s">
        <v>69</v>
      </c>
      <c r="AY89" s="259" t="s">
        <v>141</v>
      </c>
    </row>
    <row r="90" s="13" customFormat="1">
      <c r="A90" s="13"/>
      <c r="B90" s="233"/>
      <c r="C90" s="234"/>
      <c r="D90" s="235" t="s">
        <v>170</v>
      </c>
      <c r="E90" s="236" t="s">
        <v>19</v>
      </c>
      <c r="F90" s="237" t="s">
        <v>79</v>
      </c>
      <c r="G90" s="234"/>
      <c r="H90" s="238">
        <v>2</v>
      </c>
      <c r="I90" s="239"/>
      <c r="J90" s="234"/>
      <c r="K90" s="234"/>
      <c r="L90" s="240"/>
      <c r="M90" s="241"/>
      <c r="N90" s="242"/>
      <c r="O90" s="242"/>
      <c r="P90" s="242"/>
      <c r="Q90" s="242"/>
      <c r="R90" s="242"/>
      <c r="S90" s="242"/>
      <c r="T90" s="24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44" t="s">
        <v>170</v>
      </c>
      <c r="AU90" s="244" t="s">
        <v>69</v>
      </c>
      <c r="AV90" s="13" t="s">
        <v>79</v>
      </c>
      <c r="AW90" s="13" t="s">
        <v>31</v>
      </c>
      <c r="AX90" s="13" t="s">
        <v>77</v>
      </c>
      <c r="AY90" s="244" t="s">
        <v>141</v>
      </c>
    </row>
    <row r="91" s="2" customFormat="1" ht="16.5" customHeight="1">
      <c r="A91" s="40"/>
      <c r="B91" s="41"/>
      <c r="C91" s="220" t="s">
        <v>161</v>
      </c>
      <c r="D91" s="220" t="s">
        <v>144</v>
      </c>
      <c r="E91" s="221" t="s">
        <v>1270</v>
      </c>
      <c r="F91" s="222" t="s">
        <v>1271</v>
      </c>
      <c r="G91" s="223" t="s">
        <v>640</v>
      </c>
      <c r="H91" s="224">
        <v>1</v>
      </c>
      <c r="I91" s="225"/>
      <c r="J91" s="226">
        <f>ROUND(I91*H91,2)</f>
        <v>0</v>
      </c>
      <c r="K91" s="222" t="s">
        <v>19</v>
      </c>
      <c r="L91" s="46"/>
      <c r="M91" s="227" t="s">
        <v>19</v>
      </c>
      <c r="N91" s="228" t="s">
        <v>40</v>
      </c>
      <c r="O91" s="86"/>
      <c r="P91" s="229">
        <f>O91*H91</f>
        <v>0</v>
      </c>
      <c r="Q91" s="229">
        <v>0</v>
      </c>
      <c r="R91" s="229">
        <f>Q91*H91</f>
        <v>0</v>
      </c>
      <c r="S91" s="229">
        <v>0</v>
      </c>
      <c r="T91" s="230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31" t="s">
        <v>161</v>
      </c>
      <c r="AT91" s="231" t="s">
        <v>144</v>
      </c>
      <c r="AU91" s="231" t="s">
        <v>69</v>
      </c>
      <c r="AY91" s="19" t="s">
        <v>141</v>
      </c>
      <c r="BE91" s="232">
        <f>IF(N91="základní",J91,0)</f>
        <v>0</v>
      </c>
      <c r="BF91" s="232">
        <f>IF(N91="snížená",J91,0)</f>
        <v>0</v>
      </c>
      <c r="BG91" s="232">
        <f>IF(N91="zákl. přenesená",J91,0)</f>
        <v>0</v>
      </c>
      <c r="BH91" s="232">
        <f>IF(N91="sníž. přenesená",J91,0)</f>
        <v>0</v>
      </c>
      <c r="BI91" s="232">
        <f>IF(N91="nulová",J91,0)</f>
        <v>0</v>
      </c>
      <c r="BJ91" s="19" t="s">
        <v>77</v>
      </c>
      <c r="BK91" s="232">
        <f>ROUND(I91*H91,2)</f>
        <v>0</v>
      </c>
      <c r="BL91" s="19" t="s">
        <v>161</v>
      </c>
      <c r="BM91" s="231" t="s">
        <v>1305</v>
      </c>
    </row>
    <row r="92" s="14" customFormat="1">
      <c r="A92" s="14"/>
      <c r="B92" s="250"/>
      <c r="C92" s="251"/>
      <c r="D92" s="235" t="s">
        <v>170</v>
      </c>
      <c r="E92" s="252" t="s">
        <v>19</v>
      </c>
      <c r="F92" s="253" t="s">
        <v>1273</v>
      </c>
      <c r="G92" s="251"/>
      <c r="H92" s="252" t="s">
        <v>19</v>
      </c>
      <c r="I92" s="254"/>
      <c r="J92" s="251"/>
      <c r="K92" s="251"/>
      <c r="L92" s="255"/>
      <c r="M92" s="256"/>
      <c r="N92" s="257"/>
      <c r="O92" s="257"/>
      <c r="P92" s="257"/>
      <c r="Q92" s="257"/>
      <c r="R92" s="257"/>
      <c r="S92" s="257"/>
      <c r="T92" s="258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259" t="s">
        <v>170</v>
      </c>
      <c r="AU92" s="259" t="s">
        <v>69</v>
      </c>
      <c r="AV92" s="14" t="s">
        <v>77</v>
      </c>
      <c r="AW92" s="14" t="s">
        <v>31</v>
      </c>
      <c r="AX92" s="14" t="s">
        <v>69</v>
      </c>
      <c r="AY92" s="259" t="s">
        <v>141</v>
      </c>
    </row>
    <row r="93" s="13" customFormat="1">
      <c r="A93" s="13"/>
      <c r="B93" s="233"/>
      <c r="C93" s="234"/>
      <c r="D93" s="235" t="s">
        <v>170</v>
      </c>
      <c r="E93" s="236" t="s">
        <v>19</v>
      </c>
      <c r="F93" s="237" t="s">
        <v>77</v>
      </c>
      <c r="G93" s="234"/>
      <c r="H93" s="238">
        <v>1</v>
      </c>
      <c r="I93" s="239"/>
      <c r="J93" s="234"/>
      <c r="K93" s="234"/>
      <c r="L93" s="240"/>
      <c r="M93" s="241"/>
      <c r="N93" s="242"/>
      <c r="O93" s="242"/>
      <c r="P93" s="242"/>
      <c r="Q93" s="242"/>
      <c r="R93" s="242"/>
      <c r="S93" s="242"/>
      <c r="T93" s="24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44" t="s">
        <v>170</v>
      </c>
      <c r="AU93" s="244" t="s">
        <v>69</v>
      </c>
      <c r="AV93" s="13" t="s">
        <v>79</v>
      </c>
      <c r="AW93" s="13" t="s">
        <v>31</v>
      </c>
      <c r="AX93" s="13" t="s">
        <v>77</v>
      </c>
      <c r="AY93" s="244" t="s">
        <v>141</v>
      </c>
    </row>
    <row r="94" s="2" customFormat="1" ht="16.5" customHeight="1">
      <c r="A94" s="40"/>
      <c r="B94" s="41"/>
      <c r="C94" s="220" t="s">
        <v>140</v>
      </c>
      <c r="D94" s="220" t="s">
        <v>144</v>
      </c>
      <c r="E94" s="221" t="s">
        <v>1275</v>
      </c>
      <c r="F94" s="222" t="s">
        <v>1276</v>
      </c>
      <c r="G94" s="223" t="s">
        <v>1248</v>
      </c>
      <c r="H94" s="224">
        <v>4</v>
      </c>
      <c r="I94" s="225"/>
      <c r="J94" s="226">
        <f>ROUND(I94*H94,2)</f>
        <v>0</v>
      </c>
      <c r="K94" s="222" t="s">
        <v>19</v>
      </c>
      <c r="L94" s="46"/>
      <c r="M94" s="227" t="s">
        <v>19</v>
      </c>
      <c r="N94" s="228" t="s">
        <v>40</v>
      </c>
      <c r="O94" s="86"/>
      <c r="P94" s="229">
        <f>O94*H94</f>
        <v>0</v>
      </c>
      <c r="Q94" s="229">
        <v>0</v>
      </c>
      <c r="R94" s="229">
        <f>Q94*H94</f>
        <v>0</v>
      </c>
      <c r="S94" s="229">
        <v>0</v>
      </c>
      <c r="T94" s="230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31" t="s">
        <v>161</v>
      </c>
      <c r="AT94" s="231" t="s">
        <v>144</v>
      </c>
      <c r="AU94" s="231" t="s">
        <v>69</v>
      </c>
      <c r="AY94" s="19" t="s">
        <v>141</v>
      </c>
      <c r="BE94" s="232">
        <f>IF(N94="základní",J94,0)</f>
        <v>0</v>
      </c>
      <c r="BF94" s="232">
        <f>IF(N94="snížená",J94,0)</f>
        <v>0</v>
      </c>
      <c r="BG94" s="232">
        <f>IF(N94="zákl. přenesená",J94,0)</f>
        <v>0</v>
      </c>
      <c r="BH94" s="232">
        <f>IF(N94="sníž. přenesená",J94,0)</f>
        <v>0</v>
      </c>
      <c r="BI94" s="232">
        <f>IF(N94="nulová",J94,0)</f>
        <v>0</v>
      </c>
      <c r="BJ94" s="19" t="s">
        <v>77</v>
      </c>
      <c r="BK94" s="232">
        <f>ROUND(I94*H94,2)</f>
        <v>0</v>
      </c>
      <c r="BL94" s="19" t="s">
        <v>161</v>
      </c>
      <c r="BM94" s="231" t="s">
        <v>1306</v>
      </c>
    </row>
    <row r="95" s="14" customFormat="1">
      <c r="A95" s="14"/>
      <c r="B95" s="250"/>
      <c r="C95" s="251"/>
      <c r="D95" s="235" t="s">
        <v>170</v>
      </c>
      <c r="E95" s="252" t="s">
        <v>19</v>
      </c>
      <c r="F95" s="253" t="s">
        <v>1278</v>
      </c>
      <c r="G95" s="251"/>
      <c r="H95" s="252" t="s">
        <v>19</v>
      </c>
      <c r="I95" s="254"/>
      <c r="J95" s="251"/>
      <c r="K95" s="251"/>
      <c r="L95" s="255"/>
      <c r="M95" s="256"/>
      <c r="N95" s="257"/>
      <c r="O95" s="257"/>
      <c r="P95" s="257"/>
      <c r="Q95" s="257"/>
      <c r="R95" s="257"/>
      <c r="S95" s="257"/>
      <c r="T95" s="258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59" t="s">
        <v>170</v>
      </c>
      <c r="AU95" s="259" t="s">
        <v>69</v>
      </c>
      <c r="AV95" s="14" t="s">
        <v>77</v>
      </c>
      <c r="AW95" s="14" t="s">
        <v>31</v>
      </c>
      <c r="AX95" s="14" t="s">
        <v>69</v>
      </c>
      <c r="AY95" s="259" t="s">
        <v>141</v>
      </c>
    </row>
    <row r="96" s="13" customFormat="1">
      <c r="A96" s="13"/>
      <c r="B96" s="233"/>
      <c r="C96" s="234"/>
      <c r="D96" s="235" t="s">
        <v>170</v>
      </c>
      <c r="E96" s="236" t="s">
        <v>19</v>
      </c>
      <c r="F96" s="237" t="s">
        <v>161</v>
      </c>
      <c r="G96" s="234"/>
      <c r="H96" s="238">
        <v>4</v>
      </c>
      <c r="I96" s="239"/>
      <c r="J96" s="234"/>
      <c r="K96" s="234"/>
      <c r="L96" s="240"/>
      <c r="M96" s="241"/>
      <c r="N96" s="242"/>
      <c r="O96" s="242"/>
      <c r="P96" s="242"/>
      <c r="Q96" s="242"/>
      <c r="R96" s="242"/>
      <c r="S96" s="242"/>
      <c r="T96" s="24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44" t="s">
        <v>170</v>
      </c>
      <c r="AU96" s="244" t="s">
        <v>69</v>
      </c>
      <c r="AV96" s="13" t="s">
        <v>79</v>
      </c>
      <c r="AW96" s="13" t="s">
        <v>31</v>
      </c>
      <c r="AX96" s="13" t="s">
        <v>77</v>
      </c>
      <c r="AY96" s="244" t="s">
        <v>141</v>
      </c>
    </row>
    <row r="97" s="2" customFormat="1" ht="16.5" customHeight="1">
      <c r="A97" s="40"/>
      <c r="B97" s="41"/>
      <c r="C97" s="220" t="s">
        <v>172</v>
      </c>
      <c r="D97" s="220" t="s">
        <v>144</v>
      </c>
      <c r="E97" s="221" t="s">
        <v>1279</v>
      </c>
      <c r="F97" s="222" t="s">
        <v>1280</v>
      </c>
      <c r="G97" s="223" t="s">
        <v>1248</v>
      </c>
      <c r="H97" s="224">
        <v>2</v>
      </c>
      <c r="I97" s="225"/>
      <c r="J97" s="226">
        <f>ROUND(I97*H97,2)</f>
        <v>0</v>
      </c>
      <c r="K97" s="222" t="s">
        <v>19</v>
      </c>
      <c r="L97" s="46"/>
      <c r="M97" s="227" t="s">
        <v>19</v>
      </c>
      <c r="N97" s="228" t="s">
        <v>40</v>
      </c>
      <c r="O97" s="86"/>
      <c r="P97" s="229">
        <f>O97*H97</f>
        <v>0</v>
      </c>
      <c r="Q97" s="229">
        <v>0</v>
      </c>
      <c r="R97" s="229">
        <f>Q97*H97</f>
        <v>0</v>
      </c>
      <c r="S97" s="229">
        <v>0</v>
      </c>
      <c r="T97" s="230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31" t="s">
        <v>161</v>
      </c>
      <c r="AT97" s="231" t="s">
        <v>144</v>
      </c>
      <c r="AU97" s="231" t="s">
        <v>69</v>
      </c>
      <c r="AY97" s="19" t="s">
        <v>141</v>
      </c>
      <c r="BE97" s="232">
        <f>IF(N97="základní",J97,0)</f>
        <v>0</v>
      </c>
      <c r="BF97" s="232">
        <f>IF(N97="snížená",J97,0)</f>
        <v>0</v>
      </c>
      <c r="BG97" s="232">
        <f>IF(N97="zákl. přenesená",J97,0)</f>
        <v>0</v>
      </c>
      <c r="BH97" s="232">
        <f>IF(N97="sníž. přenesená",J97,0)</f>
        <v>0</v>
      </c>
      <c r="BI97" s="232">
        <f>IF(N97="nulová",J97,0)</f>
        <v>0</v>
      </c>
      <c r="BJ97" s="19" t="s">
        <v>77</v>
      </c>
      <c r="BK97" s="232">
        <f>ROUND(I97*H97,2)</f>
        <v>0</v>
      </c>
      <c r="BL97" s="19" t="s">
        <v>161</v>
      </c>
      <c r="BM97" s="231" t="s">
        <v>1307</v>
      </c>
    </row>
    <row r="98" s="14" customFormat="1">
      <c r="A98" s="14"/>
      <c r="B98" s="250"/>
      <c r="C98" s="251"/>
      <c r="D98" s="235" t="s">
        <v>170</v>
      </c>
      <c r="E98" s="252" t="s">
        <v>19</v>
      </c>
      <c r="F98" s="253" t="s">
        <v>1308</v>
      </c>
      <c r="G98" s="251"/>
      <c r="H98" s="252" t="s">
        <v>19</v>
      </c>
      <c r="I98" s="254"/>
      <c r="J98" s="251"/>
      <c r="K98" s="251"/>
      <c r="L98" s="255"/>
      <c r="M98" s="256"/>
      <c r="N98" s="257"/>
      <c r="O98" s="257"/>
      <c r="P98" s="257"/>
      <c r="Q98" s="257"/>
      <c r="R98" s="257"/>
      <c r="S98" s="257"/>
      <c r="T98" s="258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59" t="s">
        <v>170</v>
      </c>
      <c r="AU98" s="259" t="s">
        <v>69</v>
      </c>
      <c r="AV98" s="14" t="s">
        <v>77</v>
      </c>
      <c r="AW98" s="14" t="s">
        <v>31</v>
      </c>
      <c r="AX98" s="14" t="s">
        <v>69</v>
      </c>
      <c r="AY98" s="259" t="s">
        <v>141</v>
      </c>
    </row>
    <row r="99" s="13" customFormat="1">
      <c r="A99" s="13"/>
      <c r="B99" s="233"/>
      <c r="C99" s="234"/>
      <c r="D99" s="235" t="s">
        <v>170</v>
      </c>
      <c r="E99" s="236" t="s">
        <v>19</v>
      </c>
      <c r="F99" s="237" t="s">
        <v>79</v>
      </c>
      <c r="G99" s="234"/>
      <c r="H99" s="238">
        <v>2</v>
      </c>
      <c r="I99" s="239"/>
      <c r="J99" s="234"/>
      <c r="K99" s="234"/>
      <c r="L99" s="240"/>
      <c r="M99" s="241"/>
      <c r="N99" s="242"/>
      <c r="O99" s="242"/>
      <c r="P99" s="242"/>
      <c r="Q99" s="242"/>
      <c r="R99" s="242"/>
      <c r="S99" s="242"/>
      <c r="T99" s="24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4" t="s">
        <v>170</v>
      </c>
      <c r="AU99" s="244" t="s">
        <v>69</v>
      </c>
      <c r="AV99" s="13" t="s">
        <v>79</v>
      </c>
      <c r="AW99" s="13" t="s">
        <v>31</v>
      </c>
      <c r="AX99" s="13" t="s">
        <v>77</v>
      </c>
      <c r="AY99" s="244" t="s">
        <v>141</v>
      </c>
    </row>
    <row r="100" s="2" customFormat="1" ht="16.5" customHeight="1">
      <c r="A100" s="40"/>
      <c r="B100" s="41"/>
      <c r="C100" s="220" t="s">
        <v>179</v>
      </c>
      <c r="D100" s="220" t="s">
        <v>144</v>
      </c>
      <c r="E100" s="221" t="s">
        <v>1309</v>
      </c>
      <c r="F100" s="222" t="s">
        <v>1310</v>
      </c>
      <c r="G100" s="223" t="s">
        <v>640</v>
      </c>
      <c r="H100" s="224">
        <v>11</v>
      </c>
      <c r="I100" s="225"/>
      <c r="J100" s="226">
        <f>ROUND(I100*H100,2)</f>
        <v>0</v>
      </c>
      <c r="K100" s="222" t="s">
        <v>19</v>
      </c>
      <c r="L100" s="46"/>
      <c r="M100" s="227" t="s">
        <v>19</v>
      </c>
      <c r="N100" s="228" t="s">
        <v>40</v>
      </c>
      <c r="O100" s="86"/>
      <c r="P100" s="229">
        <f>O100*H100</f>
        <v>0</v>
      </c>
      <c r="Q100" s="229">
        <v>0</v>
      </c>
      <c r="R100" s="229">
        <f>Q100*H100</f>
        <v>0</v>
      </c>
      <c r="S100" s="229">
        <v>0</v>
      </c>
      <c r="T100" s="230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31" t="s">
        <v>161</v>
      </c>
      <c r="AT100" s="231" t="s">
        <v>144</v>
      </c>
      <c r="AU100" s="231" t="s">
        <v>69</v>
      </c>
      <c r="AY100" s="19" t="s">
        <v>141</v>
      </c>
      <c r="BE100" s="232">
        <f>IF(N100="základní",J100,0)</f>
        <v>0</v>
      </c>
      <c r="BF100" s="232">
        <f>IF(N100="snížená",J100,0)</f>
        <v>0</v>
      </c>
      <c r="BG100" s="232">
        <f>IF(N100="zákl. přenesená",J100,0)</f>
        <v>0</v>
      </c>
      <c r="BH100" s="232">
        <f>IF(N100="sníž. přenesená",J100,0)</f>
        <v>0</v>
      </c>
      <c r="BI100" s="232">
        <f>IF(N100="nulová",J100,0)</f>
        <v>0</v>
      </c>
      <c r="BJ100" s="19" t="s">
        <v>77</v>
      </c>
      <c r="BK100" s="232">
        <f>ROUND(I100*H100,2)</f>
        <v>0</v>
      </c>
      <c r="BL100" s="19" t="s">
        <v>161</v>
      </c>
      <c r="BM100" s="231" t="s">
        <v>1311</v>
      </c>
    </row>
    <row r="101" s="14" customFormat="1">
      <c r="A101" s="14"/>
      <c r="B101" s="250"/>
      <c r="C101" s="251"/>
      <c r="D101" s="235" t="s">
        <v>170</v>
      </c>
      <c r="E101" s="252" t="s">
        <v>19</v>
      </c>
      <c r="F101" s="253" t="s">
        <v>1312</v>
      </c>
      <c r="G101" s="251"/>
      <c r="H101" s="252" t="s">
        <v>19</v>
      </c>
      <c r="I101" s="254"/>
      <c r="J101" s="251"/>
      <c r="K101" s="251"/>
      <c r="L101" s="255"/>
      <c r="M101" s="256"/>
      <c r="N101" s="257"/>
      <c r="O101" s="257"/>
      <c r="P101" s="257"/>
      <c r="Q101" s="257"/>
      <c r="R101" s="257"/>
      <c r="S101" s="257"/>
      <c r="T101" s="258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9" t="s">
        <v>170</v>
      </c>
      <c r="AU101" s="259" t="s">
        <v>69</v>
      </c>
      <c r="AV101" s="14" t="s">
        <v>77</v>
      </c>
      <c r="AW101" s="14" t="s">
        <v>31</v>
      </c>
      <c r="AX101" s="14" t="s">
        <v>69</v>
      </c>
      <c r="AY101" s="259" t="s">
        <v>141</v>
      </c>
    </row>
    <row r="102" s="14" customFormat="1">
      <c r="A102" s="14"/>
      <c r="B102" s="250"/>
      <c r="C102" s="251"/>
      <c r="D102" s="235" t="s">
        <v>170</v>
      </c>
      <c r="E102" s="252" t="s">
        <v>19</v>
      </c>
      <c r="F102" s="253" t="s">
        <v>1286</v>
      </c>
      <c r="G102" s="251"/>
      <c r="H102" s="252" t="s">
        <v>19</v>
      </c>
      <c r="I102" s="254"/>
      <c r="J102" s="251"/>
      <c r="K102" s="251"/>
      <c r="L102" s="255"/>
      <c r="M102" s="256"/>
      <c r="N102" s="257"/>
      <c r="O102" s="257"/>
      <c r="P102" s="257"/>
      <c r="Q102" s="257"/>
      <c r="R102" s="257"/>
      <c r="S102" s="257"/>
      <c r="T102" s="258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59" t="s">
        <v>170</v>
      </c>
      <c r="AU102" s="259" t="s">
        <v>69</v>
      </c>
      <c r="AV102" s="14" t="s">
        <v>77</v>
      </c>
      <c r="AW102" s="14" t="s">
        <v>31</v>
      </c>
      <c r="AX102" s="14" t="s">
        <v>69</v>
      </c>
      <c r="AY102" s="259" t="s">
        <v>141</v>
      </c>
    </row>
    <row r="103" s="13" customFormat="1">
      <c r="A103" s="13"/>
      <c r="B103" s="233"/>
      <c r="C103" s="234"/>
      <c r="D103" s="235" t="s">
        <v>170</v>
      </c>
      <c r="E103" s="236" t="s">
        <v>19</v>
      </c>
      <c r="F103" s="237" t="s">
        <v>1313</v>
      </c>
      <c r="G103" s="234"/>
      <c r="H103" s="238">
        <v>11</v>
      </c>
      <c r="I103" s="239"/>
      <c r="J103" s="234"/>
      <c r="K103" s="234"/>
      <c r="L103" s="240"/>
      <c r="M103" s="271"/>
      <c r="N103" s="272"/>
      <c r="O103" s="272"/>
      <c r="P103" s="272"/>
      <c r="Q103" s="272"/>
      <c r="R103" s="272"/>
      <c r="S103" s="272"/>
      <c r="T103" s="27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4" t="s">
        <v>170</v>
      </c>
      <c r="AU103" s="244" t="s">
        <v>69</v>
      </c>
      <c r="AV103" s="13" t="s">
        <v>79</v>
      </c>
      <c r="AW103" s="13" t="s">
        <v>31</v>
      </c>
      <c r="AX103" s="13" t="s">
        <v>77</v>
      </c>
      <c r="AY103" s="244" t="s">
        <v>141</v>
      </c>
    </row>
    <row r="104" s="2" customFormat="1" ht="6.96" customHeight="1">
      <c r="A104" s="40"/>
      <c r="B104" s="61"/>
      <c r="C104" s="62"/>
      <c r="D104" s="62"/>
      <c r="E104" s="62"/>
      <c r="F104" s="62"/>
      <c r="G104" s="62"/>
      <c r="H104" s="62"/>
      <c r="I104" s="168"/>
      <c r="J104" s="62"/>
      <c r="K104" s="62"/>
      <c r="L104" s="46"/>
      <c r="M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</row>
  </sheetData>
  <sheetProtection sheet="1" autoFilter="0" formatColumns="0" formatRows="0" objects="1" scenarios="1" spinCount="100000" saltValue="1fmYmzNe47I4zgYz2iVTNfmCq6W3qrQ5KDpIBrmJJfi40ogTlNa2aSKBVJxMXo+Og+Cni2BgNHljKsyuNqnVuQ==" hashValue="fVDeVgmvERWTtNnODGacaR+rLU6WiZWs5w/DLLAhDoF9H1h0brSlhb/CPKMyASThsLwx+NDuCj+Hr6Aut9FMBA==" algorithmName="SHA-512" password="CC35"/>
  <autoFilter ref="C78:K103"/>
  <mergeCells count="9">
    <mergeCell ref="E7:H7"/>
    <mergeCell ref="E9:H9"/>
    <mergeCell ref="E18:H18"/>
    <mergeCell ref="E27:H27"/>
    <mergeCell ref="E48:H48"/>
    <mergeCell ref="E50:H50"/>
    <mergeCell ref="E69:H69"/>
    <mergeCell ref="E71:H7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sheetFormatPr defaultRowHeight="13.5"/>
  <cols>
    <col min="1" max="1" width="8.33" style="300" customWidth="1"/>
    <col min="2" max="2" width="1.664063" style="300" customWidth="1"/>
    <col min="3" max="4" width="5" style="300" customWidth="1"/>
    <col min="5" max="5" width="11.67" style="300" customWidth="1"/>
    <col min="6" max="6" width="9.17" style="300" customWidth="1"/>
    <col min="7" max="7" width="5" style="300" customWidth="1"/>
    <col min="8" max="8" width="77.83" style="300" customWidth="1"/>
    <col min="9" max="10" width="20" style="300" customWidth="1"/>
    <col min="11" max="11" width="1.664063" style="300" customWidth="1"/>
  </cols>
  <sheetData>
    <row r="1" s="1" customFormat="1" ht="37.5" customHeight="1"/>
    <row r="2" s="1" customFormat="1" ht="7.5" customHeight="1">
      <c r="B2" s="301"/>
      <c r="C2" s="302"/>
      <c r="D2" s="302"/>
      <c r="E2" s="302"/>
      <c r="F2" s="302"/>
      <c r="G2" s="302"/>
      <c r="H2" s="302"/>
      <c r="I2" s="302"/>
      <c r="J2" s="302"/>
      <c r="K2" s="303"/>
    </row>
    <row r="3" s="17" customFormat="1" ht="45" customHeight="1">
      <c r="B3" s="304"/>
      <c r="C3" s="305" t="s">
        <v>1314</v>
      </c>
      <c r="D3" s="305"/>
      <c r="E3" s="305"/>
      <c r="F3" s="305"/>
      <c r="G3" s="305"/>
      <c r="H3" s="305"/>
      <c r="I3" s="305"/>
      <c r="J3" s="305"/>
      <c r="K3" s="306"/>
    </row>
    <row r="4" s="1" customFormat="1" ht="25.5" customHeight="1">
      <c r="B4" s="307"/>
      <c r="C4" s="308" t="s">
        <v>1315</v>
      </c>
      <c r="D4" s="308"/>
      <c r="E4" s="308"/>
      <c r="F4" s="308"/>
      <c r="G4" s="308"/>
      <c r="H4" s="308"/>
      <c r="I4" s="308"/>
      <c r="J4" s="308"/>
      <c r="K4" s="309"/>
    </row>
    <row r="5" s="1" customFormat="1" ht="5.25" customHeight="1">
      <c r="B5" s="307"/>
      <c r="C5" s="310"/>
      <c r="D5" s="310"/>
      <c r="E5" s="310"/>
      <c r="F5" s="310"/>
      <c r="G5" s="310"/>
      <c r="H5" s="310"/>
      <c r="I5" s="310"/>
      <c r="J5" s="310"/>
      <c r="K5" s="309"/>
    </row>
    <row r="6" s="1" customFormat="1" ht="15" customHeight="1">
      <c r="B6" s="307"/>
      <c r="C6" s="311" t="s">
        <v>1316</v>
      </c>
      <c r="D6" s="311"/>
      <c r="E6" s="311"/>
      <c r="F6" s="311"/>
      <c r="G6" s="311"/>
      <c r="H6" s="311"/>
      <c r="I6" s="311"/>
      <c r="J6" s="311"/>
      <c r="K6" s="309"/>
    </row>
    <row r="7" s="1" customFormat="1" ht="15" customHeight="1">
      <c r="B7" s="312"/>
      <c r="C7" s="311" t="s">
        <v>1317</v>
      </c>
      <c r="D7" s="311"/>
      <c r="E7" s="311"/>
      <c r="F7" s="311"/>
      <c r="G7" s="311"/>
      <c r="H7" s="311"/>
      <c r="I7" s="311"/>
      <c r="J7" s="311"/>
      <c r="K7" s="309"/>
    </row>
    <row r="8" s="1" customFormat="1" ht="12.75" customHeight="1">
      <c r="B8" s="312"/>
      <c r="C8" s="311"/>
      <c r="D8" s="311"/>
      <c r="E8" s="311"/>
      <c r="F8" s="311"/>
      <c r="G8" s="311"/>
      <c r="H8" s="311"/>
      <c r="I8" s="311"/>
      <c r="J8" s="311"/>
      <c r="K8" s="309"/>
    </row>
    <row r="9" s="1" customFormat="1" ht="15" customHeight="1">
      <c r="B9" s="312"/>
      <c r="C9" s="311" t="s">
        <v>1318</v>
      </c>
      <c r="D9" s="311"/>
      <c r="E9" s="311"/>
      <c r="F9" s="311"/>
      <c r="G9" s="311"/>
      <c r="H9" s="311"/>
      <c r="I9" s="311"/>
      <c r="J9" s="311"/>
      <c r="K9" s="309"/>
    </row>
    <row r="10" s="1" customFormat="1" ht="15" customHeight="1">
      <c r="B10" s="312"/>
      <c r="C10" s="311"/>
      <c r="D10" s="311" t="s">
        <v>1319</v>
      </c>
      <c r="E10" s="311"/>
      <c r="F10" s="311"/>
      <c r="G10" s="311"/>
      <c r="H10" s="311"/>
      <c r="I10" s="311"/>
      <c r="J10" s="311"/>
      <c r="K10" s="309"/>
    </row>
    <row r="11" s="1" customFormat="1" ht="15" customHeight="1">
      <c r="B11" s="312"/>
      <c r="C11" s="313"/>
      <c r="D11" s="311" t="s">
        <v>1320</v>
      </c>
      <c r="E11" s="311"/>
      <c r="F11" s="311"/>
      <c r="G11" s="311"/>
      <c r="H11" s="311"/>
      <c r="I11" s="311"/>
      <c r="J11" s="311"/>
      <c r="K11" s="309"/>
    </row>
    <row r="12" s="1" customFormat="1" ht="15" customHeight="1">
      <c r="B12" s="312"/>
      <c r="C12" s="313"/>
      <c r="D12" s="311"/>
      <c r="E12" s="311"/>
      <c r="F12" s="311"/>
      <c r="G12" s="311"/>
      <c r="H12" s="311"/>
      <c r="I12" s="311"/>
      <c r="J12" s="311"/>
      <c r="K12" s="309"/>
    </row>
    <row r="13" s="1" customFormat="1" ht="15" customHeight="1">
      <c r="B13" s="312"/>
      <c r="C13" s="313"/>
      <c r="D13" s="314" t="s">
        <v>1321</v>
      </c>
      <c r="E13" s="311"/>
      <c r="F13" s="311"/>
      <c r="G13" s="311"/>
      <c r="H13" s="311"/>
      <c r="I13" s="311"/>
      <c r="J13" s="311"/>
      <c r="K13" s="309"/>
    </row>
    <row r="14" s="1" customFormat="1" ht="12.75" customHeight="1">
      <c r="B14" s="312"/>
      <c r="C14" s="313"/>
      <c r="D14" s="313"/>
      <c r="E14" s="313"/>
      <c r="F14" s="313"/>
      <c r="G14" s="313"/>
      <c r="H14" s="313"/>
      <c r="I14" s="313"/>
      <c r="J14" s="313"/>
      <c r="K14" s="309"/>
    </row>
    <row r="15" s="1" customFormat="1" ht="15" customHeight="1">
      <c r="B15" s="312"/>
      <c r="C15" s="313"/>
      <c r="D15" s="311" t="s">
        <v>1322</v>
      </c>
      <c r="E15" s="311"/>
      <c r="F15" s="311"/>
      <c r="G15" s="311"/>
      <c r="H15" s="311"/>
      <c r="I15" s="311"/>
      <c r="J15" s="311"/>
      <c r="K15" s="309"/>
    </row>
    <row r="16" s="1" customFormat="1" ht="15" customHeight="1">
      <c r="B16" s="312"/>
      <c r="C16" s="313"/>
      <c r="D16" s="311" t="s">
        <v>1323</v>
      </c>
      <c r="E16" s="311"/>
      <c r="F16" s="311"/>
      <c r="G16" s="311"/>
      <c r="H16" s="311"/>
      <c r="I16" s="311"/>
      <c r="J16" s="311"/>
      <c r="K16" s="309"/>
    </row>
    <row r="17" s="1" customFormat="1" ht="15" customHeight="1">
      <c r="B17" s="312"/>
      <c r="C17" s="313"/>
      <c r="D17" s="311" t="s">
        <v>1324</v>
      </c>
      <c r="E17" s="311"/>
      <c r="F17" s="311"/>
      <c r="G17" s="311"/>
      <c r="H17" s="311"/>
      <c r="I17" s="311"/>
      <c r="J17" s="311"/>
      <c r="K17" s="309"/>
    </row>
    <row r="18" s="1" customFormat="1" ht="15" customHeight="1">
      <c r="B18" s="312"/>
      <c r="C18" s="313"/>
      <c r="D18" s="313"/>
      <c r="E18" s="315" t="s">
        <v>76</v>
      </c>
      <c r="F18" s="311" t="s">
        <v>1325</v>
      </c>
      <c r="G18" s="311"/>
      <c r="H18" s="311"/>
      <c r="I18" s="311"/>
      <c r="J18" s="311"/>
      <c r="K18" s="309"/>
    </row>
    <row r="19" s="1" customFormat="1" ht="15" customHeight="1">
      <c r="B19" s="312"/>
      <c r="C19" s="313"/>
      <c r="D19" s="313"/>
      <c r="E19" s="315" t="s">
        <v>1326</v>
      </c>
      <c r="F19" s="311" t="s">
        <v>1327</v>
      </c>
      <c r="G19" s="311"/>
      <c r="H19" s="311"/>
      <c r="I19" s="311"/>
      <c r="J19" s="311"/>
      <c r="K19" s="309"/>
    </row>
    <row r="20" s="1" customFormat="1" ht="15" customHeight="1">
      <c r="B20" s="312"/>
      <c r="C20" s="313"/>
      <c r="D20" s="313"/>
      <c r="E20" s="315" t="s">
        <v>1328</v>
      </c>
      <c r="F20" s="311" t="s">
        <v>1329</v>
      </c>
      <c r="G20" s="311"/>
      <c r="H20" s="311"/>
      <c r="I20" s="311"/>
      <c r="J20" s="311"/>
      <c r="K20" s="309"/>
    </row>
    <row r="21" s="1" customFormat="1" ht="15" customHeight="1">
      <c r="B21" s="312"/>
      <c r="C21" s="313"/>
      <c r="D21" s="313"/>
      <c r="E21" s="315" t="s">
        <v>1330</v>
      </c>
      <c r="F21" s="311" t="s">
        <v>1331</v>
      </c>
      <c r="G21" s="311"/>
      <c r="H21" s="311"/>
      <c r="I21" s="311"/>
      <c r="J21" s="311"/>
      <c r="K21" s="309"/>
    </row>
    <row r="22" s="1" customFormat="1" ht="15" customHeight="1">
      <c r="B22" s="312"/>
      <c r="C22" s="313"/>
      <c r="D22" s="313"/>
      <c r="E22" s="315" t="s">
        <v>1332</v>
      </c>
      <c r="F22" s="311" t="s">
        <v>1333</v>
      </c>
      <c r="G22" s="311"/>
      <c r="H22" s="311"/>
      <c r="I22" s="311"/>
      <c r="J22" s="311"/>
      <c r="K22" s="309"/>
    </row>
    <row r="23" s="1" customFormat="1" ht="15" customHeight="1">
      <c r="B23" s="312"/>
      <c r="C23" s="313"/>
      <c r="D23" s="313"/>
      <c r="E23" s="315" t="s">
        <v>1334</v>
      </c>
      <c r="F23" s="311" t="s">
        <v>1335</v>
      </c>
      <c r="G23" s="311"/>
      <c r="H23" s="311"/>
      <c r="I23" s="311"/>
      <c r="J23" s="311"/>
      <c r="K23" s="309"/>
    </row>
    <row r="24" s="1" customFormat="1" ht="12.75" customHeight="1">
      <c r="B24" s="312"/>
      <c r="C24" s="313"/>
      <c r="D24" s="313"/>
      <c r="E24" s="313"/>
      <c r="F24" s="313"/>
      <c r="G24" s="313"/>
      <c r="H24" s="313"/>
      <c r="I24" s="313"/>
      <c r="J24" s="313"/>
      <c r="K24" s="309"/>
    </row>
    <row r="25" s="1" customFormat="1" ht="15" customHeight="1">
      <c r="B25" s="312"/>
      <c r="C25" s="311" t="s">
        <v>1336</v>
      </c>
      <c r="D25" s="311"/>
      <c r="E25" s="311"/>
      <c r="F25" s="311"/>
      <c r="G25" s="311"/>
      <c r="H25" s="311"/>
      <c r="I25" s="311"/>
      <c r="J25" s="311"/>
      <c r="K25" s="309"/>
    </row>
    <row r="26" s="1" customFormat="1" ht="15" customHeight="1">
      <c r="B26" s="312"/>
      <c r="C26" s="311" t="s">
        <v>1337</v>
      </c>
      <c r="D26" s="311"/>
      <c r="E26" s="311"/>
      <c r="F26" s="311"/>
      <c r="G26" s="311"/>
      <c r="H26" s="311"/>
      <c r="I26" s="311"/>
      <c r="J26" s="311"/>
      <c r="K26" s="309"/>
    </row>
    <row r="27" s="1" customFormat="1" ht="15" customHeight="1">
      <c r="B27" s="312"/>
      <c r="C27" s="311"/>
      <c r="D27" s="311" t="s">
        <v>1338</v>
      </c>
      <c r="E27" s="311"/>
      <c r="F27" s="311"/>
      <c r="G27" s="311"/>
      <c r="H27" s="311"/>
      <c r="I27" s="311"/>
      <c r="J27" s="311"/>
      <c r="K27" s="309"/>
    </row>
    <row r="28" s="1" customFormat="1" ht="15" customHeight="1">
      <c r="B28" s="312"/>
      <c r="C28" s="313"/>
      <c r="D28" s="311" t="s">
        <v>1339</v>
      </c>
      <c r="E28" s="311"/>
      <c r="F28" s="311"/>
      <c r="G28" s="311"/>
      <c r="H28" s="311"/>
      <c r="I28" s="311"/>
      <c r="J28" s="311"/>
      <c r="K28" s="309"/>
    </row>
    <row r="29" s="1" customFormat="1" ht="12.75" customHeight="1">
      <c r="B29" s="312"/>
      <c r="C29" s="313"/>
      <c r="D29" s="313"/>
      <c r="E29" s="313"/>
      <c r="F29" s="313"/>
      <c r="G29" s="313"/>
      <c r="H29" s="313"/>
      <c r="I29" s="313"/>
      <c r="J29" s="313"/>
      <c r="K29" s="309"/>
    </row>
    <row r="30" s="1" customFormat="1" ht="15" customHeight="1">
      <c r="B30" s="312"/>
      <c r="C30" s="313"/>
      <c r="D30" s="311" t="s">
        <v>1340</v>
      </c>
      <c r="E30" s="311"/>
      <c r="F30" s="311"/>
      <c r="G30" s="311"/>
      <c r="H30" s="311"/>
      <c r="I30" s="311"/>
      <c r="J30" s="311"/>
      <c r="K30" s="309"/>
    </row>
    <row r="31" s="1" customFormat="1" ht="15" customHeight="1">
      <c r="B31" s="312"/>
      <c r="C31" s="313"/>
      <c r="D31" s="311" t="s">
        <v>1341</v>
      </c>
      <c r="E31" s="311"/>
      <c r="F31" s="311"/>
      <c r="G31" s="311"/>
      <c r="H31" s="311"/>
      <c r="I31" s="311"/>
      <c r="J31" s="311"/>
      <c r="K31" s="309"/>
    </row>
    <row r="32" s="1" customFormat="1" ht="12.75" customHeight="1">
      <c r="B32" s="312"/>
      <c r="C32" s="313"/>
      <c r="D32" s="313"/>
      <c r="E32" s="313"/>
      <c r="F32" s="313"/>
      <c r="G32" s="313"/>
      <c r="H32" s="313"/>
      <c r="I32" s="313"/>
      <c r="J32" s="313"/>
      <c r="K32" s="309"/>
    </row>
    <row r="33" s="1" customFormat="1" ht="15" customHeight="1">
      <c r="B33" s="312"/>
      <c r="C33" s="313"/>
      <c r="D33" s="311" t="s">
        <v>1342</v>
      </c>
      <c r="E33" s="311"/>
      <c r="F33" s="311"/>
      <c r="G33" s="311"/>
      <c r="H33" s="311"/>
      <c r="I33" s="311"/>
      <c r="J33" s="311"/>
      <c r="K33" s="309"/>
    </row>
    <row r="34" s="1" customFormat="1" ht="15" customHeight="1">
      <c r="B34" s="312"/>
      <c r="C34" s="313"/>
      <c r="D34" s="311" t="s">
        <v>1343</v>
      </c>
      <c r="E34" s="311"/>
      <c r="F34" s="311"/>
      <c r="G34" s="311"/>
      <c r="H34" s="311"/>
      <c r="I34" s="311"/>
      <c r="J34" s="311"/>
      <c r="K34" s="309"/>
    </row>
    <row r="35" s="1" customFormat="1" ht="15" customHeight="1">
      <c r="B35" s="312"/>
      <c r="C35" s="313"/>
      <c r="D35" s="311" t="s">
        <v>1344</v>
      </c>
      <c r="E35" s="311"/>
      <c r="F35" s="311"/>
      <c r="G35" s="311"/>
      <c r="H35" s="311"/>
      <c r="I35" s="311"/>
      <c r="J35" s="311"/>
      <c r="K35" s="309"/>
    </row>
    <row r="36" s="1" customFormat="1" ht="15" customHeight="1">
      <c r="B36" s="312"/>
      <c r="C36" s="313"/>
      <c r="D36" s="311"/>
      <c r="E36" s="314" t="s">
        <v>126</v>
      </c>
      <c r="F36" s="311"/>
      <c r="G36" s="311" t="s">
        <v>1345</v>
      </c>
      <c r="H36" s="311"/>
      <c r="I36" s="311"/>
      <c r="J36" s="311"/>
      <c r="K36" s="309"/>
    </row>
    <row r="37" s="1" customFormat="1" ht="30.75" customHeight="1">
      <c r="B37" s="312"/>
      <c r="C37" s="313"/>
      <c r="D37" s="311"/>
      <c r="E37" s="314" t="s">
        <v>1346</v>
      </c>
      <c r="F37" s="311"/>
      <c r="G37" s="311" t="s">
        <v>1347</v>
      </c>
      <c r="H37" s="311"/>
      <c r="I37" s="311"/>
      <c r="J37" s="311"/>
      <c r="K37" s="309"/>
    </row>
    <row r="38" s="1" customFormat="1" ht="15" customHeight="1">
      <c r="B38" s="312"/>
      <c r="C38" s="313"/>
      <c r="D38" s="311"/>
      <c r="E38" s="314" t="s">
        <v>50</v>
      </c>
      <c r="F38" s="311"/>
      <c r="G38" s="311" t="s">
        <v>1348</v>
      </c>
      <c r="H38" s="311"/>
      <c r="I38" s="311"/>
      <c r="J38" s="311"/>
      <c r="K38" s="309"/>
    </row>
    <row r="39" s="1" customFormat="1" ht="15" customHeight="1">
      <c r="B39" s="312"/>
      <c r="C39" s="313"/>
      <c r="D39" s="311"/>
      <c r="E39" s="314" t="s">
        <v>51</v>
      </c>
      <c r="F39" s="311"/>
      <c r="G39" s="311" t="s">
        <v>1349</v>
      </c>
      <c r="H39" s="311"/>
      <c r="I39" s="311"/>
      <c r="J39" s="311"/>
      <c r="K39" s="309"/>
    </row>
    <row r="40" s="1" customFormat="1" ht="15" customHeight="1">
      <c r="B40" s="312"/>
      <c r="C40" s="313"/>
      <c r="D40" s="311"/>
      <c r="E40" s="314" t="s">
        <v>127</v>
      </c>
      <c r="F40" s="311"/>
      <c r="G40" s="311" t="s">
        <v>1350</v>
      </c>
      <c r="H40" s="311"/>
      <c r="I40" s="311"/>
      <c r="J40" s="311"/>
      <c r="K40" s="309"/>
    </row>
    <row r="41" s="1" customFormat="1" ht="15" customHeight="1">
      <c r="B41" s="312"/>
      <c r="C41" s="313"/>
      <c r="D41" s="311"/>
      <c r="E41" s="314" t="s">
        <v>128</v>
      </c>
      <c r="F41" s="311"/>
      <c r="G41" s="311" t="s">
        <v>1351</v>
      </c>
      <c r="H41" s="311"/>
      <c r="I41" s="311"/>
      <c r="J41" s="311"/>
      <c r="K41" s="309"/>
    </row>
    <row r="42" s="1" customFormat="1" ht="15" customHeight="1">
      <c r="B42" s="312"/>
      <c r="C42" s="313"/>
      <c r="D42" s="311"/>
      <c r="E42" s="314" t="s">
        <v>1352</v>
      </c>
      <c r="F42" s="311"/>
      <c r="G42" s="311" t="s">
        <v>1353</v>
      </c>
      <c r="H42" s="311"/>
      <c r="I42" s="311"/>
      <c r="J42" s="311"/>
      <c r="K42" s="309"/>
    </row>
    <row r="43" s="1" customFormat="1" ht="15" customHeight="1">
      <c r="B43" s="312"/>
      <c r="C43" s="313"/>
      <c r="D43" s="311"/>
      <c r="E43" s="314"/>
      <c r="F43" s="311"/>
      <c r="G43" s="311" t="s">
        <v>1354</v>
      </c>
      <c r="H43" s="311"/>
      <c r="I43" s="311"/>
      <c r="J43" s="311"/>
      <c r="K43" s="309"/>
    </row>
    <row r="44" s="1" customFormat="1" ht="15" customHeight="1">
      <c r="B44" s="312"/>
      <c r="C44" s="313"/>
      <c r="D44" s="311"/>
      <c r="E44" s="314" t="s">
        <v>1355</v>
      </c>
      <c r="F44" s="311"/>
      <c r="G44" s="311" t="s">
        <v>1356</v>
      </c>
      <c r="H44" s="311"/>
      <c r="I44" s="311"/>
      <c r="J44" s="311"/>
      <c r="K44" s="309"/>
    </row>
    <row r="45" s="1" customFormat="1" ht="15" customHeight="1">
      <c r="B45" s="312"/>
      <c r="C45" s="313"/>
      <c r="D45" s="311"/>
      <c r="E45" s="314" t="s">
        <v>130</v>
      </c>
      <c r="F45" s="311"/>
      <c r="G45" s="311" t="s">
        <v>1357</v>
      </c>
      <c r="H45" s="311"/>
      <c r="I45" s="311"/>
      <c r="J45" s="311"/>
      <c r="K45" s="309"/>
    </row>
    <row r="46" s="1" customFormat="1" ht="12.75" customHeight="1">
      <c r="B46" s="312"/>
      <c r="C46" s="313"/>
      <c r="D46" s="311"/>
      <c r="E46" s="311"/>
      <c r="F46" s="311"/>
      <c r="G46" s="311"/>
      <c r="H46" s="311"/>
      <c r="I46" s="311"/>
      <c r="J46" s="311"/>
      <c r="K46" s="309"/>
    </row>
    <row r="47" s="1" customFormat="1" ht="15" customHeight="1">
      <c r="B47" s="312"/>
      <c r="C47" s="313"/>
      <c r="D47" s="311" t="s">
        <v>1358</v>
      </c>
      <c r="E47" s="311"/>
      <c r="F47" s="311"/>
      <c r="G47" s="311"/>
      <c r="H47" s="311"/>
      <c r="I47" s="311"/>
      <c r="J47" s="311"/>
      <c r="K47" s="309"/>
    </row>
    <row r="48" s="1" customFormat="1" ht="15" customHeight="1">
      <c r="B48" s="312"/>
      <c r="C48" s="313"/>
      <c r="D48" s="313"/>
      <c r="E48" s="311" t="s">
        <v>1359</v>
      </c>
      <c r="F48" s="311"/>
      <c r="G48" s="311"/>
      <c r="H48" s="311"/>
      <c r="I48" s="311"/>
      <c r="J48" s="311"/>
      <c r="K48" s="309"/>
    </row>
    <row r="49" s="1" customFormat="1" ht="15" customHeight="1">
      <c r="B49" s="312"/>
      <c r="C49" s="313"/>
      <c r="D49" s="313"/>
      <c r="E49" s="311" t="s">
        <v>1360</v>
      </c>
      <c r="F49" s="311"/>
      <c r="G49" s="311"/>
      <c r="H49" s="311"/>
      <c r="I49" s="311"/>
      <c r="J49" s="311"/>
      <c r="K49" s="309"/>
    </row>
    <row r="50" s="1" customFormat="1" ht="15" customHeight="1">
      <c r="B50" s="312"/>
      <c r="C50" s="313"/>
      <c r="D50" s="313"/>
      <c r="E50" s="311" t="s">
        <v>1361</v>
      </c>
      <c r="F50" s="311"/>
      <c r="G50" s="311"/>
      <c r="H50" s="311"/>
      <c r="I50" s="311"/>
      <c r="J50" s="311"/>
      <c r="K50" s="309"/>
    </row>
    <row r="51" s="1" customFormat="1" ht="15" customHeight="1">
      <c r="B51" s="312"/>
      <c r="C51" s="313"/>
      <c r="D51" s="311" t="s">
        <v>1362</v>
      </c>
      <c r="E51" s="311"/>
      <c r="F51" s="311"/>
      <c r="G51" s="311"/>
      <c r="H51" s="311"/>
      <c r="I51" s="311"/>
      <c r="J51" s="311"/>
      <c r="K51" s="309"/>
    </row>
    <row r="52" s="1" customFormat="1" ht="25.5" customHeight="1">
      <c r="B52" s="307"/>
      <c r="C52" s="308" t="s">
        <v>1363</v>
      </c>
      <c r="D52" s="308"/>
      <c r="E52" s="308"/>
      <c r="F52" s="308"/>
      <c r="G52" s="308"/>
      <c r="H52" s="308"/>
      <c r="I52" s="308"/>
      <c r="J52" s="308"/>
      <c r="K52" s="309"/>
    </row>
    <row r="53" s="1" customFormat="1" ht="5.25" customHeight="1">
      <c r="B53" s="307"/>
      <c r="C53" s="310"/>
      <c r="D53" s="310"/>
      <c r="E53" s="310"/>
      <c r="F53" s="310"/>
      <c r="G53" s="310"/>
      <c r="H53" s="310"/>
      <c r="I53" s="310"/>
      <c r="J53" s="310"/>
      <c r="K53" s="309"/>
    </row>
    <row r="54" s="1" customFormat="1" ht="15" customHeight="1">
      <c r="B54" s="307"/>
      <c r="C54" s="311" t="s">
        <v>1364</v>
      </c>
      <c r="D54" s="311"/>
      <c r="E54" s="311"/>
      <c r="F54" s="311"/>
      <c r="G54" s="311"/>
      <c r="H54" s="311"/>
      <c r="I54" s="311"/>
      <c r="J54" s="311"/>
      <c r="K54" s="309"/>
    </row>
    <row r="55" s="1" customFormat="1" ht="15" customHeight="1">
      <c r="B55" s="307"/>
      <c r="C55" s="311" t="s">
        <v>1365</v>
      </c>
      <c r="D55" s="311"/>
      <c r="E55" s="311"/>
      <c r="F55" s="311"/>
      <c r="G55" s="311"/>
      <c r="H55" s="311"/>
      <c r="I55" s="311"/>
      <c r="J55" s="311"/>
      <c r="K55" s="309"/>
    </row>
    <row r="56" s="1" customFormat="1" ht="12.75" customHeight="1">
      <c r="B56" s="307"/>
      <c r="C56" s="311"/>
      <c r="D56" s="311"/>
      <c r="E56" s="311"/>
      <c r="F56" s="311"/>
      <c r="G56" s="311"/>
      <c r="H56" s="311"/>
      <c r="I56" s="311"/>
      <c r="J56" s="311"/>
      <c r="K56" s="309"/>
    </row>
    <row r="57" s="1" customFormat="1" ht="15" customHeight="1">
      <c r="B57" s="307"/>
      <c r="C57" s="311" t="s">
        <v>1366</v>
      </c>
      <c r="D57" s="311"/>
      <c r="E57" s="311"/>
      <c r="F57" s="311"/>
      <c r="G57" s="311"/>
      <c r="H57" s="311"/>
      <c r="I57" s="311"/>
      <c r="J57" s="311"/>
      <c r="K57" s="309"/>
    </row>
    <row r="58" s="1" customFormat="1" ht="15" customHeight="1">
      <c r="B58" s="307"/>
      <c r="C58" s="313"/>
      <c r="D58" s="311" t="s">
        <v>1367</v>
      </c>
      <c r="E58" s="311"/>
      <c r="F58" s="311"/>
      <c r="G58" s="311"/>
      <c r="H58" s="311"/>
      <c r="I58" s="311"/>
      <c r="J58" s="311"/>
      <c r="K58" s="309"/>
    </row>
    <row r="59" s="1" customFormat="1" ht="15" customHeight="1">
      <c r="B59" s="307"/>
      <c r="C59" s="313"/>
      <c r="D59" s="311" t="s">
        <v>1368</v>
      </c>
      <c r="E59" s="311"/>
      <c r="F59" s="311"/>
      <c r="G59" s="311"/>
      <c r="H59" s="311"/>
      <c r="I59" s="311"/>
      <c r="J59" s="311"/>
      <c r="K59" s="309"/>
    </row>
    <row r="60" s="1" customFormat="1" ht="15" customHeight="1">
      <c r="B60" s="307"/>
      <c r="C60" s="313"/>
      <c r="D60" s="311" t="s">
        <v>1369</v>
      </c>
      <c r="E60" s="311"/>
      <c r="F60" s="311"/>
      <c r="G60" s="311"/>
      <c r="H60" s="311"/>
      <c r="I60" s="311"/>
      <c r="J60" s="311"/>
      <c r="K60" s="309"/>
    </row>
    <row r="61" s="1" customFormat="1" ht="15" customHeight="1">
      <c r="B61" s="307"/>
      <c r="C61" s="313"/>
      <c r="D61" s="311" t="s">
        <v>1370</v>
      </c>
      <c r="E61" s="311"/>
      <c r="F61" s="311"/>
      <c r="G61" s="311"/>
      <c r="H61" s="311"/>
      <c r="I61" s="311"/>
      <c r="J61" s="311"/>
      <c r="K61" s="309"/>
    </row>
    <row r="62" s="1" customFormat="1" ht="15" customHeight="1">
      <c r="B62" s="307"/>
      <c r="C62" s="313"/>
      <c r="D62" s="316" t="s">
        <v>1371</v>
      </c>
      <c r="E62" s="316"/>
      <c r="F62" s="316"/>
      <c r="G62" s="316"/>
      <c r="H62" s="316"/>
      <c r="I62" s="316"/>
      <c r="J62" s="316"/>
      <c r="K62" s="309"/>
    </row>
    <row r="63" s="1" customFormat="1" ht="15" customHeight="1">
      <c r="B63" s="307"/>
      <c r="C63" s="313"/>
      <c r="D63" s="311" t="s">
        <v>1372</v>
      </c>
      <c r="E63" s="311"/>
      <c r="F63" s="311"/>
      <c r="G63" s="311"/>
      <c r="H63" s="311"/>
      <c r="I63" s="311"/>
      <c r="J63" s="311"/>
      <c r="K63" s="309"/>
    </row>
    <row r="64" s="1" customFormat="1" ht="12.75" customHeight="1">
      <c r="B64" s="307"/>
      <c r="C64" s="313"/>
      <c r="D64" s="313"/>
      <c r="E64" s="317"/>
      <c r="F64" s="313"/>
      <c r="G64" s="313"/>
      <c r="H64" s="313"/>
      <c r="I64" s="313"/>
      <c r="J64" s="313"/>
      <c r="K64" s="309"/>
    </row>
    <row r="65" s="1" customFormat="1" ht="15" customHeight="1">
      <c r="B65" s="307"/>
      <c r="C65" s="313"/>
      <c r="D65" s="311" t="s">
        <v>1373</v>
      </c>
      <c r="E65" s="311"/>
      <c r="F65" s="311"/>
      <c r="G65" s="311"/>
      <c r="H65" s="311"/>
      <c r="I65" s="311"/>
      <c r="J65" s="311"/>
      <c r="K65" s="309"/>
    </row>
    <row r="66" s="1" customFormat="1" ht="15" customHeight="1">
      <c r="B66" s="307"/>
      <c r="C66" s="313"/>
      <c r="D66" s="316" t="s">
        <v>1374</v>
      </c>
      <c r="E66" s="316"/>
      <c r="F66" s="316"/>
      <c r="G66" s="316"/>
      <c r="H66" s="316"/>
      <c r="I66" s="316"/>
      <c r="J66" s="316"/>
      <c r="K66" s="309"/>
    </row>
    <row r="67" s="1" customFormat="1" ht="15" customHeight="1">
      <c r="B67" s="307"/>
      <c r="C67" s="313"/>
      <c r="D67" s="311" t="s">
        <v>1375</v>
      </c>
      <c r="E67" s="311"/>
      <c r="F67" s="311"/>
      <c r="G67" s="311"/>
      <c r="H67" s="311"/>
      <c r="I67" s="311"/>
      <c r="J67" s="311"/>
      <c r="K67" s="309"/>
    </row>
    <row r="68" s="1" customFormat="1" ht="15" customHeight="1">
      <c r="B68" s="307"/>
      <c r="C68" s="313"/>
      <c r="D68" s="311" t="s">
        <v>1376</v>
      </c>
      <c r="E68" s="311"/>
      <c r="F68" s="311"/>
      <c r="G68" s="311"/>
      <c r="H68" s="311"/>
      <c r="I68" s="311"/>
      <c r="J68" s="311"/>
      <c r="K68" s="309"/>
    </row>
    <row r="69" s="1" customFormat="1" ht="15" customHeight="1">
      <c r="B69" s="307"/>
      <c r="C69" s="313"/>
      <c r="D69" s="311" t="s">
        <v>1377</v>
      </c>
      <c r="E69" s="311"/>
      <c r="F69" s="311"/>
      <c r="G69" s="311"/>
      <c r="H69" s="311"/>
      <c r="I69" s="311"/>
      <c r="J69" s="311"/>
      <c r="K69" s="309"/>
    </row>
    <row r="70" s="1" customFormat="1" ht="15" customHeight="1">
      <c r="B70" s="307"/>
      <c r="C70" s="313"/>
      <c r="D70" s="311" t="s">
        <v>1378</v>
      </c>
      <c r="E70" s="311"/>
      <c r="F70" s="311"/>
      <c r="G70" s="311"/>
      <c r="H70" s="311"/>
      <c r="I70" s="311"/>
      <c r="J70" s="311"/>
      <c r="K70" s="309"/>
    </row>
    <row r="71" s="1" customFormat="1" ht="12.75" customHeight="1">
      <c r="B71" s="318"/>
      <c r="C71" s="319"/>
      <c r="D71" s="319"/>
      <c r="E71" s="319"/>
      <c r="F71" s="319"/>
      <c r="G71" s="319"/>
      <c r="H71" s="319"/>
      <c r="I71" s="319"/>
      <c r="J71" s="319"/>
      <c r="K71" s="320"/>
    </row>
    <row r="72" s="1" customFormat="1" ht="18.75" customHeight="1">
      <c r="B72" s="321"/>
      <c r="C72" s="321"/>
      <c r="D72" s="321"/>
      <c r="E72" s="321"/>
      <c r="F72" s="321"/>
      <c r="G72" s="321"/>
      <c r="H72" s="321"/>
      <c r="I72" s="321"/>
      <c r="J72" s="321"/>
      <c r="K72" s="322"/>
    </row>
    <row r="73" s="1" customFormat="1" ht="18.75" customHeight="1">
      <c r="B73" s="322"/>
      <c r="C73" s="322"/>
      <c r="D73" s="322"/>
      <c r="E73" s="322"/>
      <c r="F73" s="322"/>
      <c r="G73" s="322"/>
      <c r="H73" s="322"/>
      <c r="I73" s="322"/>
      <c r="J73" s="322"/>
      <c r="K73" s="322"/>
    </row>
    <row r="74" s="1" customFormat="1" ht="7.5" customHeight="1">
      <c r="B74" s="323"/>
      <c r="C74" s="324"/>
      <c r="D74" s="324"/>
      <c r="E74" s="324"/>
      <c r="F74" s="324"/>
      <c r="G74" s="324"/>
      <c r="H74" s="324"/>
      <c r="I74" s="324"/>
      <c r="J74" s="324"/>
      <c r="K74" s="325"/>
    </row>
    <row r="75" s="1" customFormat="1" ht="45" customHeight="1">
      <c r="B75" s="326"/>
      <c r="C75" s="327" t="s">
        <v>1379</v>
      </c>
      <c r="D75" s="327"/>
      <c r="E75" s="327"/>
      <c r="F75" s="327"/>
      <c r="G75" s="327"/>
      <c r="H75" s="327"/>
      <c r="I75" s="327"/>
      <c r="J75" s="327"/>
      <c r="K75" s="328"/>
    </row>
    <row r="76" s="1" customFormat="1" ht="17.25" customHeight="1">
      <c r="B76" s="326"/>
      <c r="C76" s="329" t="s">
        <v>1380</v>
      </c>
      <c r="D76" s="329"/>
      <c r="E76" s="329"/>
      <c r="F76" s="329" t="s">
        <v>1381</v>
      </c>
      <c r="G76" s="330"/>
      <c r="H76" s="329" t="s">
        <v>51</v>
      </c>
      <c r="I76" s="329" t="s">
        <v>54</v>
      </c>
      <c r="J76" s="329" t="s">
        <v>1382</v>
      </c>
      <c r="K76" s="328"/>
    </row>
    <row r="77" s="1" customFormat="1" ht="17.25" customHeight="1">
      <c r="B77" s="326"/>
      <c r="C77" s="331" t="s">
        <v>1383</v>
      </c>
      <c r="D77" s="331"/>
      <c r="E77" s="331"/>
      <c r="F77" s="332" t="s">
        <v>1384</v>
      </c>
      <c r="G77" s="333"/>
      <c r="H77" s="331"/>
      <c r="I77" s="331"/>
      <c r="J77" s="331" t="s">
        <v>1385</v>
      </c>
      <c r="K77" s="328"/>
    </row>
    <row r="78" s="1" customFormat="1" ht="5.25" customHeight="1">
      <c r="B78" s="326"/>
      <c r="C78" s="334"/>
      <c r="D78" s="334"/>
      <c r="E78" s="334"/>
      <c r="F78" s="334"/>
      <c r="G78" s="335"/>
      <c r="H78" s="334"/>
      <c r="I78" s="334"/>
      <c r="J78" s="334"/>
      <c r="K78" s="328"/>
    </row>
    <row r="79" s="1" customFormat="1" ht="15" customHeight="1">
      <c r="B79" s="326"/>
      <c r="C79" s="314" t="s">
        <v>50</v>
      </c>
      <c r="D79" s="334"/>
      <c r="E79" s="334"/>
      <c r="F79" s="336" t="s">
        <v>1386</v>
      </c>
      <c r="G79" s="335"/>
      <c r="H79" s="314" t="s">
        <v>1387</v>
      </c>
      <c r="I79" s="314" t="s">
        <v>1388</v>
      </c>
      <c r="J79" s="314">
        <v>20</v>
      </c>
      <c r="K79" s="328"/>
    </row>
    <row r="80" s="1" customFormat="1" ht="15" customHeight="1">
      <c r="B80" s="326"/>
      <c r="C80" s="314" t="s">
        <v>1389</v>
      </c>
      <c r="D80" s="314"/>
      <c r="E80" s="314"/>
      <c r="F80" s="336" t="s">
        <v>1386</v>
      </c>
      <c r="G80" s="335"/>
      <c r="H80" s="314" t="s">
        <v>1390</v>
      </c>
      <c r="I80" s="314" t="s">
        <v>1388</v>
      </c>
      <c r="J80" s="314">
        <v>120</v>
      </c>
      <c r="K80" s="328"/>
    </row>
    <row r="81" s="1" customFormat="1" ht="15" customHeight="1">
      <c r="B81" s="337"/>
      <c r="C81" s="314" t="s">
        <v>1391</v>
      </c>
      <c r="D81" s="314"/>
      <c r="E81" s="314"/>
      <c r="F81" s="336" t="s">
        <v>1392</v>
      </c>
      <c r="G81" s="335"/>
      <c r="H81" s="314" t="s">
        <v>1393</v>
      </c>
      <c r="I81" s="314" t="s">
        <v>1388</v>
      </c>
      <c r="J81" s="314">
        <v>50</v>
      </c>
      <c r="K81" s="328"/>
    </row>
    <row r="82" s="1" customFormat="1" ht="15" customHeight="1">
      <c r="B82" s="337"/>
      <c r="C82" s="314" t="s">
        <v>1394</v>
      </c>
      <c r="D82" s="314"/>
      <c r="E82" s="314"/>
      <c r="F82" s="336" t="s">
        <v>1386</v>
      </c>
      <c r="G82" s="335"/>
      <c r="H82" s="314" t="s">
        <v>1395</v>
      </c>
      <c r="I82" s="314" t="s">
        <v>1396</v>
      </c>
      <c r="J82" s="314"/>
      <c r="K82" s="328"/>
    </row>
    <row r="83" s="1" customFormat="1" ht="15" customHeight="1">
      <c r="B83" s="337"/>
      <c r="C83" s="338" t="s">
        <v>1397</v>
      </c>
      <c r="D83" s="338"/>
      <c r="E83" s="338"/>
      <c r="F83" s="339" t="s">
        <v>1392</v>
      </c>
      <c r="G83" s="338"/>
      <c r="H83" s="338" t="s">
        <v>1398</v>
      </c>
      <c r="I83" s="338" t="s">
        <v>1388</v>
      </c>
      <c r="J83" s="338">
        <v>15</v>
      </c>
      <c r="K83" s="328"/>
    </row>
    <row r="84" s="1" customFormat="1" ht="15" customHeight="1">
      <c r="B84" s="337"/>
      <c r="C84" s="338" t="s">
        <v>1399</v>
      </c>
      <c r="D84" s="338"/>
      <c r="E84" s="338"/>
      <c r="F84" s="339" t="s">
        <v>1392</v>
      </c>
      <c r="G84" s="338"/>
      <c r="H84" s="338" t="s">
        <v>1400</v>
      </c>
      <c r="I84" s="338" t="s">
        <v>1388</v>
      </c>
      <c r="J84" s="338">
        <v>15</v>
      </c>
      <c r="K84" s="328"/>
    </row>
    <row r="85" s="1" customFormat="1" ht="15" customHeight="1">
      <c r="B85" s="337"/>
      <c r="C85" s="338" t="s">
        <v>1401</v>
      </c>
      <c r="D85" s="338"/>
      <c r="E85" s="338"/>
      <c r="F85" s="339" t="s">
        <v>1392</v>
      </c>
      <c r="G85" s="338"/>
      <c r="H85" s="338" t="s">
        <v>1402</v>
      </c>
      <c r="I85" s="338" t="s">
        <v>1388</v>
      </c>
      <c r="J85" s="338">
        <v>20</v>
      </c>
      <c r="K85" s="328"/>
    </row>
    <row r="86" s="1" customFormat="1" ht="15" customHeight="1">
      <c r="B86" s="337"/>
      <c r="C86" s="338" t="s">
        <v>1403</v>
      </c>
      <c r="D86" s="338"/>
      <c r="E86" s="338"/>
      <c r="F86" s="339" t="s">
        <v>1392</v>
      </c>
      <c r="G86" s="338"/>
      <c r="H86" s="338" t="s">
        <v>1404</v>
      </c>
      <c r="I86" s="338" t="s">
        <v>1388</v>
      </c>
      <c r="J86" s="338">
        <v>20</v>
      </c>
      <c r="K86" s="328"/>
    </row>
    <row r="87" s="1" customFormat="1" ht="15" customHeight="1">
      <c r="B87" s="337"/>
      <c r="C87" s="314" t="s">
        <v>1405</v>
      </c>
      <c r="D87" s="314"/>
      <c r="E87" s="314"/>
      <c r="F87" s="336" t="s">
        <v>1392</v>
      </c>
      <c r="G87" s="335"/>
      <c r="H87" s="314" t="s">
        <v>1406</v>
      </c>
      <c r="I87" s="314" t="s">
        <v>1388</v>
      </c>
      <c r="J87" s="314">
        <v>50</v>
      </c>
      <c r="K87" s="328"/>
    </row>
    <row r="88" s="1" customFormat="1" ht="15" customHeight="1">
      <c r="B88" s="337"/>
      <c r="C88" s="314" t="s">
        <v>1407</v>
      </c>
      <c r="D88" s="314"/>
      <c r="E88" s="314"/>
      <c r="F88" s="336" t="s">
        <v>1392</v>
      </c>
      <c r="G88" s="335"/>
      <c r="H88" s="314" t="s">
        <v>1408</v>
      </c>
      <c r="I88" s="314" t="s">
        <v>1388</v>
      </c>
      <c r="J88" s="314">
        <v>20</v>
      </c>
      <c r="K88" s="328"/>
    </row>
    <row r="89" s="1" customFormat="1" ht="15" customHeight="1">
      <c r="B89" s="337"/>
      <c r="C89" s="314" t="s">
        <v>1409</v>
      </c>
      <c r="D89" s="314"/>
      <c r="E89" s="314"/>
      <c r="F89" s="336" t="s">
        <v>1392</v>
      </c>
      <c r="G89" s="335"/>
      <c r="H89" s="314" t="s">
        <v>1410</v>
      </c>
      <c r="I89" s="314" t="s">
        <v>1388</v>
      </c>
      <c r="J89" s="314">
        <v>20</v>
      </c>
      <c r="K89" s="328"/>
    </row>
    <row r="90" s="1" customFormat="1" ht="15" customHeight="1">
      <c r="B90" s="337"/>
      <c r="C90" s="314" t="s">
        <v>1411</v>
      </c>
      <c r="D90" s="314"/>
      <c r="E90" s="314"/>
      <c r="F90" s="336" t="s">
        <v>1392</v>
      </c>
      <c r="G90" s="335"/>
      <c r="H90" s="314" t="s">
        <v>1412</v>
      </c>
      <c r="I90" s="314" t="s">
        <v>1388</v>
      </c>
      <c r="J90" s="314">
        <v>50</v>
      </c>
      <c r="K90" s="328"/>
    </row>
    <row r="91" s="1" customFormat="1" ht="15" customHeight="1">
      <c r="B91" s="337"/>
      <c r="C91" s="314" t="s">
        <v>1413</v>
      </c>
      <c r="D91" s="314"/>
      <c r="E91" s="314"/>
      <c r="F91" s="336" t="s">
        <v>1392</v>
      </c>
      <c r="G91" s="335"/>
      <c r="H91" s="314" t="s">
        <v>1413</v>
      </c>
      <c r="I91" s="314" t="s">
        <v>1388</v>
      </c>
      <c r="J91" s="314">
        <v>50</v>
      </c>
      <c r="K91" s="328"/>
    </row>
    <row r="92" s="1" customFormat="1" ht="15" customHeight="1">
      <c r="B92" s="337"/>
      <c r="C92" s="314" t="s">
        <v>1414</v>
      </c>
      <c r="D92" s="314"/>
      <c r="E92" s="314"/>
      <c r="F92" s="336" t="s">
        <v>1392</v>
      </c>
      <c r="G92" s="335"/>
      <c r="H92" s="314" t="s">
        <v>1415</v>
      </c>
      <c r="I92" s="314" t="s">
        <v>1388</v>
      </c>
      <c r="J92" s="314">
        <v>255</v>
      </c>
      <c r="K92" s="328"/>
    </row>
    <row r="93" s="1" customFormat="1" ht="15" customHeight="1">
      <c r="B93" s="337"/>
      <c r="C93" s="314" t="s">
        <v>1416</v>
      </c>
      <c r="D93" s="314"/>
      <c r="E93" s="314"/>
      <c r="F93" s="336" t="s">
        <v>1386</v>
      </c>
      <c r="G93" s="335"/>
      <c r="H93" s="314" t="s">
        <v>1417</v>
      </c>
      <c r="I93" s="314" t="s">
        <v>1418</v>
      </c>
      <c r="J93" s="314"/>
      <c r="K93" s="328"/>
    </row>
    <row r="94" s="1" customFormat="1" ht="15" customHeight="1">
      <c r="B94" s="337"/>
      <c r="C94" s="314" t="s">
        <v>1419</v>
      </c>
      <c r="D94" s="314"/>
      <c r="E94" s="314"/>
      <c r="F94" s="336" t="s">
        <v>1386</v>
      </c>
      <c r="G94" s="335"/>
      <c r="H94" s="314" t="s">
        <v>1420</v>
      </c>
      <c r="I94" s="314" t="s">
        <v>1421</v>
      </c>
      <c r="J94" s="314"/>
      <c r="K94" s="328"/>
    </row>
    <row r="95" s="1" customFormat="1" ht="15" customHeight="1">
      <c r="B95" s="337"/>
      <c r="C95" s="314" t="s">
        <v>1422</v>
      </c>
      <c r="D95" s="314"/>
      <c r="E95" s="314"/>
      <c r="F95" s="336" t="s">
        <v>1386</v>
      </c>
      <c r="G95" s="335"/>
      <c r="H95" s="314" t="s">
        <v>1422</v>
      </c>
      <c r="I95" s="314" t="s">
        <v>1421</v>
      </c>
      <c r="J95" s="314"/>
      <c r="K95" s="328"/>
    </row>
    <row r="96" s="1" customFormat="1" ht="15" customHeight="1">
      <c r="B96" s="337"/>
      <c r="C96" s="314" t="s">
        <v>35</v>
      </c>
      <c r="D96" s="314"/>
      <c r="E96" s="314"/>
      <c r="F96" s="336" t="s">
        <v>1386</v>
      </c>
      <c r="G96" s="335"/>
      <c r="H96" s="314" t="s">
        <v>1423</v>
      </c>
      <c r="I96" s="314" t="s">
        <v>1421</v>
      </c>
      <c r="J96" s="314"/>
      <c r="K96" s="328"/>
    </row>
    <row r="97" s="1" customFormat="1" ht="15" customHeight="1">
      <c r="B97" s="337"/>
      <c r="C97" s="314" t="s">
        <v>45</v>
      </c>
      <c r="D97" s="314"/>
      <c r="E97" s="314"/>
      <c r="F97" s="336" t="s">
        <v>1386</v>
      </c>
      <c r="G97" s="335"/>
      <c r="H97" s="314" t="s">
        <v>1424</v>
      </c>
      <c r="I97" s="314" t="s">
        <v>1421</v>
      </c>
      <c r="J97" s="314"/>
      <c r="K97" s="328"/>
    </row>
    <row r="98" s="1" customFormat="1" ht="15" customHeight="1">
      <c r="B98" s="340"/>
      <c r="C98" s="341"/>
      <c r="D98" s="341"/>
      <c r="E98" s="341"/>
      <c r="F98" s="341"/>
      <c r="G98" s="341"/>
      <c r="H98" s="341"/>
      <c r="I98" s="341"/>
      <c r="J98" s="341"/>
      <c r="K98" s="342"/>
    </row>
    <row r="99" s="1" customFormat="1" ht="18.75" customHeight="1">
      <c r="B99" s="343"/>
      <c r="C99" s="344"/>
      <c r="D99" s="344"/>
      <c r="E99" s="344"/>
      <c r="F99" s="344"/>
      <c r="G99" s="344"/>
      <c r="H99" s="344"/>
      <c r="I99" s="344"/>
      <c r="J99" s="344"/>
      <c r="K99" s="343"/>
    </row>
    <row r="100" s="1" customFormat="1" ht="18.75" customHeight="1">
      <c r="B100" s="322"/>
      <c r="C100" s="322"/>
      <c r="D100" s="322"/>
      <c r="E100" s="322"/>
      <c r="F100" s="322"/>
      <c r="G100" s="322"/>
      <c r="H100" s="322"/>
      <c r="I100" s="322"/>
      <c r="J100" s="322"/>
      <c r="K100" s="322"/>
    </row>
    <row r="101" s="1" customFormat="1" ht="7.5" customHeight="1">
      <c r="B101" s="323"/>
      <c r="C101" s="324"/>
      <c r="D101" s="324"/>
      <c r="E101" s="324"/>
      <c r="F101" s="324"/>
      <c r="G101" s="324"/>
      <c r="H101" s="324"/>
      <c r="I101" s="324"/>
      <c r="J101" s="324"/>
      <c r="K101" s="325"/>
    </row>
    <row r="102" s="1" customFormat="1" ht="45" customHeight="1">
      <c r="B102" s="326"/>
      <c r="C102" s="327" t="s">
        <v>1425</v>
      </c>
      <c r="D102" s="327"/>
      <c r="E102" s="327"/>
      <c r="F102" s="327"/>
      <c r="G102" s="327"/>
      <c r="H102" s="327"/>
      <c r="I102" s="327"/>
      <c r="J102" s="327"/>
      <c r="K102" s="328"/>
    </row>
    <row r="103" s="1" customFormat="1" ht="17.25" customHeight="1">
      <c r="B103" s="326"/>
      <c r="C103" s="329" t="s">
        <v>1380</v>
      </c>
      <c r="D103" s="329"/>
      <c r="E103" s="329"/>
      <c r="F103" s="329" t="s">
        <v>1381</v>
      </c>
      <c r="G103" s="330"/>
      <c r="H103" s="329" t="s">
        <v>51</v>
      </c>
      <c r="I103" s="329" t="s">
        <v>54</v>
      </c>
      <c r="J103" s="329" t="s">
        <v>1382</v>
      </c>
      <c r="K103" s="328"/>
    </row>
    <row r="104" s="1" customFormat="1" ht="17.25" customHeight="1">
      <c r="B104" s="326"/>
      <c r="C104" s="331" t="s">
        <v>1383</v>
      </c>
      <c r="D104" s="331"/>
      <c r="E104" s="331"/>
      <c r="F104" s="332" t="s">
        <v>1384</v>
      </c>
      <c r="G104" s="333"/>
      <c r="H104" s="331"/>
      <c r="I104" s="331"/>
      <c r="J104" s="331" t="s">
        <v>1385</v>
      </c>
      <c r="K104" s="328"/>
    </row>
    <row r="105" s="1" customFormat="1" ht="5.25" customHeight="1">
      <c r="B105" s="326"/>
      <c r="C105" s="329"/>
      <c r="D105" s="329"/>
      <c r="E105" s="329"/>
      <c r="F105" s="329"/>
      <c r="G105" s="345"/>
      <c r="H105" s="329"/>
      <c r="I105" s="329"/>
      <c r="J105" s="329"/>
      <c r="K105" s="328"/>
    </row>
    <row r="106" s="1" customFormat="1" ht="15" customHeight="1">
      <c r="B106" s="326"/>
      <c r="C106" s="314" t="s">
        <v>50</v>
      </c>
      <c r="D106" s="334"/>
      <c r="E106" s="334"/>
      <c r="F106" s="336" t="s">
        <v>1386</v>
      </c>
      <c r="G106" s="345"/>
      <c r="H106" s="314" t="s">
        <v>1426</v>
      </c>
      <c r="I106" s="314" t="s">
        <v>1388</v>
      </c>
      <c r="J106" s="314">
        <v>20</v>
      </c>
      <c r="K106" s="328"/>
    </row>
    <row r="107" s="1" customFormat="1" ht="15" customHeight="1">
      <c r="B107" s="326"/>
      <c r="C107" s="314" t="s">
        <v>1389</v>
      </c>
      <c r="D107" s="314"/>
      <c r="E107" s="314"/>
      <c r="F107" s="336" t="s">
        <v>1386</v>
      </c>
      <c r="G107" s="314"/>
      <c r="H107" s="314" t="s">
        <v>1426</v>
      </c>
      <c r="I107" s="314" t="s">
        <v>1388</v>
      </c>
      <c r="J107" s="314">
        <v>120</v>
      </c>
      <c r="K107" s="328"/>
    </row>
    <row r="108" s="1" customFormat="1" ht="15" customHeight="1">
      <c r="B108" s="337"/>
      <c r="C108" s="314" t="s">
        <v>1391</v>
      </c>
      <c r="D108" s="314"/>
      <c r="E108" s="314"/>
      <c r="F108" s="336" t="s">
        <v>1392</v>
      </c>
      <c r="G108" s="314"/>
      <c r="H108" s="314" t="s">
        <v>1426</v>
      </c>
      <c r="I108" s="314" t="s">
        <v>1388</v>
      </c>
      <c r="J108" s="314">
        <v>50</v>
      </c>
      <c r="K108" s="328"/>
    </row>
    <row r="109" s="1" customFormat="1" ht="15" customHeight="1">
      <c r="B109" s="337"/>
      <c r="C109" s="314" t="s">
        <v>1394</v>
      </c>
      <c r="D109" s="314"/>
      <c r="E109" s="314"/>
      <c r="F109" s="336" t="s">
        <v>1386</v>
      </c>
      <c r="G109" s="314"/>
      <c r="H109" s="314" t="s">
        <v>1426</v>
      </c>
      <c r="I109" s="314" t="s">
        <v>1396</v>
      </c>
      <c r="J109" s="314"/>
      <c r="K109" s="328"/>
    </row>
    <row r="110" s="1" customFormat="1" ht="15" customHeight="1">
      <c r="B110" s="337"/>
      <c r="C110" s="314" t="s">
        <v>1405</v>
      </c>
      <c r="D110" s="314"/>
      <c r="E110" s="314"/>
      <c r="F110" s="336" t="s">
        <v>1392</v>
      </c>
      <c r="G110" s="314"/>
      <c r="H110" s="314" t="s">
        <v>1426</v>
      </c>
      <c r="I110" s="314" t="s">
        <v>1388</v>
      </c>
      <c r="J110" s="314">
        <v>50</v>
      </c>
      <c r="K110" s="328"/>
    </row>
    <row r="111" s="1" customFormat="1" ht="15" customHeight="1">
      <c r="B111" s="337"/>
      <c r="C111" s="314" t="s">
        <v>1413</v>
      </c>
      <c r="D111" s="314"/>
      <c r="E111" s="314"/>
      <c r="F111" s="336" t="s">
        <v>1392</v>
      </c>
      <c r="G111" s="314"/>
      <c r="H111" s="314" t="s">
        <v>1426</v>
      </c>
      <c r="I111" s="314" t="s">
        <v>1388</v>
      </c>
      <c r="J111" s="314">
        <v>50</v>
      </c>
      <c r="K111" s="328"/>
    </row>
    <row r="112" s="1" customFormat="1" ht="15" customHeight="1">
      <c r="B112" s="337"/>
      <c r="C112" s="314" t="s">
        <v>1411</v>
      </c>
      <c r="D112" s="314"/>
      <c r="E112" s="314"/>
      <c r="F112" s="336" t="s">
        <v>1392</v>
      </c>
      <c r="G112" s="314"/>
      <c r="H112" s="314" t="s">
        <v>1426</v>
      </c>
      <c r="I112" s="314" t="s">
        <v>1388</v>
      </c>
      <c r="J112" s="314">
        <v>50</v>
      </c>
      <c r="K112" s="328"/>
    </row>
    <row r="113" s="1" customFormat="1" ht="15" customHeight="1">
      <c r="B113" s="337"/>
      <c r="C113" s="314" t="s">
        <v>50</v>
      </c>
      <c r="D113" s="314"/>
      <c r="E113" s="314"/>
      <c r="F113" s="336" t="s">
        <v>1386</v>
      </c>
      <c r="G113" s="314"/>
      <c r="H113" s="314" t="s">
        <v>1427</v>
      </c>
      <c r="I113" s="314" t="s">
        <v>1388</v>
      </c>
      <c r="J113" s="314">
        <v>20</v>
      </c>
      <c r="K113" s="328"/>
    </row>
    <row r="114" s="1" customFormat="1" ht="15" customHeight="1">
      <c r="B114" s="337"/>
      <c r="C114" s="314" t="s">
        <v>1428</v>
      </c>
      <c r="D114" s="314"/>
      <c r="E114" s="314"/>
      <c r="F114" s="336" t="s">
        <v>1386</v>
      </c>
      <c r="G114" s="314"/>
      <c r="H114" s="314" t="s">
        <v>1429</v>
      </c>
      <c r="I114" s="314" t="s">
        <v>1388</v>
      </c>
      <c r="J114" s="314">
        <v>120</v>
      </c>
      <c r="K114" s="328"/>
    </row>
    <row r="115" s="1" customFormat="1" ht="15" customHeight="1">
      <c r="B115" s="337"/>
      <c r="C115" s="314" t="s">
        <v>35</v>
      </c>
      <c r="D115" s="314"/>
      <c r="E115" s="314"/>
      <c r="F115" s="336" t="s">
        <v>1386</v>
      </c>
      <c r="G115" s="314"/>
      <c r="H115" s="314" t="s">
        <v>1430</v>
      </c>
      <c r="I115" s="314" t="s">
        <v>1421</v>
      </c>
      <c r="J115" s="314"/>
      <c r="K115" s="328"/>
    </row>
    <row r="116" s="1" customFormat="1" ht="15" customHeight="1">
      <c r="B116" s="337"/>
      <c r="C116" s="314" t="s">
        <v>45</v>
      </c>
      <c r="D116" s="314"/>
      <c r="E116" s="314"/>
      <c r="F116" s="336" t="s">
        <v>1386</v>
      </c>
      <c r="G116" s="314"/>
      <c r="H116" s="314" t="s">
        <v>1431</v>
      </c>
      <c r="I116" s="314" t="s">
        <v>1421</v>
      </c>
      <c r="J116" s="314"/>
      <c r="K116" s="328"/>
    </row>
    <row r="117" s="1" customFormat="1" ht="15" customHeight="1">
      <c r="B117" s="337"/>
      <c r="C117" s="314" t="s">
        <v>54</v>
      </c>
      <c r="D117" s="314"/>
      <c r="E117" s="314"/>
      <c r="F117" s="336" t="s">
        <v>1386</v>
      </c>
      <c r="G117" s="314"/>
      <c r="H117" s="314" t="s">
        <v>1432</v>
      </c>
      <c r="I117" s="314" t="s">
        <v>1433</v>
      </c>
      <c r="J117" s="314"/>
      <c r="K117" s="328"/>
    </row>
    <row r="118" s="1" customFormat="1" ht="15" customHeight="1">
      <c r="B118" s="340"/>
      <c r="C118" s="346"/>
      <c r="D118" s="346"/>
      <c r="E118" s="346"/>
      <c r="F118" s="346"/>
      <c r="G118" s="346"/>
      <c r="H118" s="346"/>
      <c r="I118" s="346"/>
      <c r="J118" s="346"/>
      <c r="K118" s="342"/>
    </row>
    <row r="119" s="1" customFormat="1" ht="18.75" customHeight="1">
      <c r="B119" s="347"/>
      <c r="C119" s="311"/>
      <c r="D119" s="311"/>
      <c r="E119" s="311"/>
      <c r="F119" s="348"/>
      <c r="G119" s="311"/>
      <c r="H119" s="311"/>
      <c r="I119" s="311"/>
      <c r="J119" s="311"/>
      <c r="K119" s="347"/>
    </row>
    <row r="120" s="1" customFormat="1" ht="18.75" customHeight="1">
      <c r="B120" s="322"/>
      <c r="C120" s="322"/>
      <c r="D120" s="322"/>
      <c r="E120" s="322"/>
      <c r="F120" s="322"/>
      <c r="G120" s="322"/>
      <c r="H120" s="322"/>
      <c r="I120" s="322"/>
      <c r="J120" s="322"/>
      <c r="K120" s="322"/>
    </row>
    <row r="121" s="1" customFormat="1" ht="7.5" customHeight="1">
      <c r="B121" s="349"/>
      <c r="C121" s="350"/>
      <c r="D121" s="350"/>
      <c r="E121" s="350"/>
      <c r="F121" s="350"/>
      <c r="G121" s="350"/>
      <c r="H121" s="350"/>
      <c r="I121" s="350"/>
      <c r="J121" s="350"/>
      <c r="K121" s="351"/>
    </row>
    <row r="122" s="1" customFormat="1" ht="45" customHeight="1">
      <c r="B122" s="352"/>
      <c r="C122" s="305" t="s">
        <v>1434</v>
      </c>
      <c r="D122" s="305"/>
      <c r="E122" s="305"/>
      <c r="F122" s="305"/>
      <c r="G122" s="305"/>
      <c r="H122" s="305"/>
      <c r="I122" s="305"/>
      <c r="J122" s="305"/>
      <c r="K122" s="353"/>
    </row>
    <row r="123" s="1" customFormat="1" ht="17.25" customHeight="1">
      <c r="B123" s="354"/>
      <c r="C123" s="329" t="s">
        <v>1380</v>
      </c>
      <c r="D123" s="329"/>
      <c r="E123" s="329"/>
      <c r="F123" s="329" t="s">
        <v>1381</v>
      </c>
      <c r="G123" s="330"/>
      <c r="H123" s="329" t="s">
        <v>51</v>
      </c>
      <c r="I123" s="329" t="s">
        <v>54</v>
      </c>
      <c r="J123" s="329" t="s">
        <v>1382</v>
      </c>
      <c r="K123" s="355"/>
    </row>
    <row r="124" s="1" customFormat="1" ht="17.25" customHeight="1">
      <c r="B124" s="354"/>
      <c r="C124" s="331" t="s">
        <v>1383</v>
      </c>
      <c r="D124" s="331"/>
      <c r="E124" s="331"/>
      <c r="F124" s="332" t="s">
        <v>1384</v>
      </c>
      <c r="G124" s="333"/>
      <c r="H124" s="331"/>
      <c r="I124" s="331"/>
      <c r="J124" s="331" t="s">
        <v>1385</v>
      </c>
      <c r="K124" s="355"/>
    </row>
    <row r="125" s="1" customFormat="1" ht="5.25" customHeight="1">
      <c r="B125" s="356"/>
      <c r="C125" s="334"/>
      <c r="D125" s="334"/>
      <c r="E125" s="334"/>
      <c r="F125" s="334"/>
      <c r="G125" s="314"/>
      <c r="H125" s="334"/>
      <c r="I125" s="334"/>
      <c r="J125" s="334"/>
      <c r="K125" s="357"/>
    </row>
    <row r="126" s="1" customFormat="1" ht="15" customHeight="1">
      <c r="B126" s="356"/>
      <c r="C126" s="314" t="s">
        <v>1389</v>
      </c>
      <c r="D126" s="334"/>
      <c r="E126" s="334"/>
      <c r="F126" s="336" t="s">
        <v>1386</v>
      </c>
      <c r="G126" s="314"/>
      <c r="H126" s="314" t="s">
        <v>1426</v>
      </c>
      <c r="I126" s="314" t="s">
        <v>1388</v>
      </c>
      <c r="J126" s="314">
        <v>120</v>
      </c>
      <c r="K126" s="358"/>
    </row>
    <row r="127" s="1" customFormat="1" ht="15" customHeight="1">
      <c r="B127" s="356"/>
      <c r="C127" s="314" t="s">
        <v>1435</v>
      </c>
      <c r="D127" s="314"/>
      <c r="E127" s="314"/>
      <c r="F127" s="336" t="s">
        <v>1386</v>
      </c>
      <c r="G127" s="314"/>
      <c r="H127" s="314" t="s">
        <v>1436</v>
      </c>
      <c r="I127" s="314" t="s">
        <v>1388</v>
      </c>
      <c r="J127" s="314" t="s">
        <v>1437</v>
      </c>
      <c r="K127" s="358"/>
    </row>
    <row r="128" s="1" customFormat="1" ht="15" customHeight="1">
      <c r="B128" s="356"/>
      <c r="C128" s="314" t="s">
        <v>1334</v>
      </c>
      <c r="D128" s="314"/>
      <c r="E128" s="314"/>
      <c r="F128" s="336" t="s">
        <v>1386</v>
      </c>
      <c r="G128" s="314"/>
      <c r="H128" s="314" t="s">
        <v>1438</v>
      </c>
      <c r="I128" s="314" t="s">
        <v>1388</v>
      </c>
      <c r="J128" s="314" t="s">
        <v>1437</v>
      </c>
      <c r="K128" s="358"/>
    </row>
    <row r="129" s="1" customFormat="1" ht="15" customHeight="1">
      <c r="B129" s="356"/>
      <c r="C129" s="314" t="s">
        <v>1397</v>
      </c>
      <c r="D129" s="314"/>
      <c r="E129" s="314"/>
      <c r="F129" s="336" t="s">
        <v>1392</v>
      </c>
      <c r="G129" s="314"/>
      <c r="H129" s="314" t="s">
        <v>1398</v>
      </c>
      <c r="I129" s="314" t="s">
        <v>1388</v>
      </c>
      <c r="J129" s="314">
        <v>15</v>
      </c>
      <c r="K129" s="358"/>
    </row>
    <row r="130" s="1" customFormat="1" ht="15" customHeight="1">
      <c r="B130" s="356"/>
      <c r="C130" s="338" t="s">
        <v>1399</v>
      </c>
      <c r="D130" s="338"/>
      <c r="E130" s="338"/>
      <c r="F130" s="339" t="s">
        <v>1392</v>
      </c>
      <c r="G130" s="338"/>
      <c r="H130" s="338" t="s">
        <v>1400</v>
      </c>
      <c r="I130" s="338" t="s">
        <v>1388</v>
      </c>
      <c r="J130" s="338">
        <v>15</v>
      </c>
      <c r="K130" s="358"/>
    </row>
    <row r="131" s="1" customFormat="1" ht="15" customHeight="1">
      <c r="B131" s="356"/>
      <c r="C131" s="338" t="s">
        <v>1401</v>
      </c>
      <c r="D131" s="338"/>
      <c r="E131" s="338"/>
      <c r="F131" s="339" t="s">
        <v>1392</v>
      </c>
      <c r="G131" s="338"/>
      <c r="H131" s="338" t="s">
        <v>1402</v>
      </c>
      <c r="I131" s="338" t="s">
        <v>1388</v>
      </c>
      <c r="J131" s="338">
        <v>20</v>
      </c>
      <c r="K131" s="358"/>
    </row>
    <row r="132" s="1" customFormat="1" ht="15" customHeight="1">
      <c r="B132" s="356"/>
      <c r="C132" s="338" t="s">
        <v>1403</v>
      </c>
      <c r="D132" s="338"/>
      <c r="E132" s="338"/>
      <c r="F132" s="339" t="s">
        <v>1392</v>
      </c>
      <c r="G132" s="338"/>
      <c r="H132" s="338" t="s">
        <v>1404</v>
      </c>
      <c r="I132" s="338" t="s">
        <v>1388</v>
      </c>
      <c r="J132" s="338">
        <v>20</v>
      </c>
      <c r="K132" s="358"/>
    </row>
    <row r="133" s="1" customFormat="1" ht="15" customHeight="1">
      <c r="B133" s="356"/>
      <c r="C133" s="314" t="s">
        <v>1391</v>
      </c>
      <c r="D133" s="314"/>
      <c r="E133" s="314"/>
      <c r="F133" s="336" t="s">
        <v>1392</v>
      </c>
      <c r="G133" s="314"/>
      <c r="H133" s="314" t="s">
        <v>1426</v>
      </c>
      <c r="I133" s="314" t="s">
        <v>1388</v>
      </c>
      <c r="J133" s="314">
        <v>50</v>
      </c>
      <c r="K133" s="358"/>
    </row>
    <row r="134" s="1" customFormat="1" ht="15" customHeight="1">
      <c r="B134" s="356"/>
      <c r="C134" s="314" t="s">
        <v>1405</v>
      </c>
      <c r="D134" s="314"/>
      <c r="E134" s="314"/>
      <c r="F134" s="336" t="s">
        <v>1392</v>
      </c>
      <c r="G134" s="314"/>
      <c r="H134" s="314" t="s">
        <v>1426</v>
      </c>
      <c r="I134" s="314" t="s">
        <v>1388</v>
      </c>
      <c r="J134" s="314">
        <v>50</v>
      </c>
      <c r="K134" s="358"/>
    </row>
    <row r="135" s="1" customFormat="1" ht="15" customHeight="1">
      <c r="B135" s="356"/>
      <c r="C135" s="314" t="s">
        <v>1411</v>
      </c>
      <c r="D135" s="314"/>
      <c r="E135" s="314"/>
      <c r="F135" s="336" t="s">
        <v>1392</v>
      </c>
      <c r="G135" s="314"/>
      <c r="H135" s="314" t="s">
        <v>1426</v>
      </c>
      <c r="I135" s="314" t="s">
        <v>1388</v>
      </c>
      <c r="J135" s="314">
        <v>50</v>
      </c>
      <c r="K135" s="358"/>
    </row>
    <row r="136" s="1" customFormat="1" ht="15" customHeight="1">
      <c r="B136" s="356"/>
      <c r="C136" s="314" t="s">
        <v>1413</v>
      </c>
      <c r="D136" s="314"/>
      <c r="E136" s="314"/>
      <c r="F136" s="336" t="s">
        <v>1392</v>
      </c>
      <c r="G136" s="314"/>
      <c r="H136" s="314" t="s">
        <v>1426</v>
      </c>
      <c r="I136" s="314" t="s">
        <v>1388</v>
      </c>
      <c r="J136" s="314">
        <v>50</v>
      </c>
      <c r="K136" s="358"/>
    </row>
    <row r="137" s="1" customFormat="1" ht="15" customHeight="1">
      <c r="B137" s="356"/>
      <c r="C137" s="314" t="s">
        <v>1414</v>
      </c>
      <c r="D137" s="314"/>
      <c r="E137" s="314"/>
      <c r="F137" s="336" t="s">
        <v>1392</v>
      </c>
      <c r="G137" s="314"/>
      <c r="H137" s="314" t="s">
        <v>1439</v>
      </c>
      <c r="I137" s="314" t="s">
        <v>1388</v>
      </c>
      <c r="J137" s="314">
        <v>255</v>
      </c>
      <c r="K137" s="358"/>
    </row>
    <row r="138" s="1" customFormat="1" ht="15" customHeight="1">
      <c r="B138" s="356"/>
      <c r="C138" s="314" t="s">
        <v>1416</v>
      </c>
      <c r="D138" s="314"/>
      <c r="E138" s="314"/>
      <c r="F138" s="336" t="s">
        <v>1386</v>
      </c>
      <c r="G138" s="314"/>
      <c r="H138" s="314" t="s">
        <v>1440</v>
      </c>
      <c r="I138" s="314" t="s">
        <v>1418</v>
      </c>
      <c r="J138" s="314"/>
      <c r="K138" s="358"/>
    </row>
    <row r="139" s="1" customFormat="1" ht="15" customHeight="1">
      <c r="B139" s="356"/>
      <c r="C139" s="314" t="s">
        <v>1419</v>
      </c>
      <c r="D139" s="314"/>
      <c r="E139" s="314"/>
      <c r="F139" s="336" t="s">
        <v>1386</v>
      </c>
      <c r="G139" s="314"/>
      <c r="H139" s="314" t="s">
        <v>1441</v>
      </c>
      <c r="I139" s="314" t="s">
        <v>1421</v>
      </c>
      <c r="J139" s="314"/>
      <c r="K139" s="358"/>
    </row>
    <row r="140" s="1" customFormat="1" ht="15" customHeight="1">
      <c r="B140" s="356"/>
      <c r="C140" s="314" t="s">
        <v>1422</v>
      </c>
      <c r="D140" s="314"/>
      <c r="E140" s="314"/>
      <c r="F140" s="336" t="s">
        <v>1386</v>
      </c>
      <c r="G140" s="314"/>
      <c r="H140" s="314" t="s">
        <v>1422</v>
      </c>
      <c r="I140" s="314" t="s">
        <v>1421</v>
      </c>
      <c r="J140" s="314"/>
      <c r="K140" s="358"/>
    </row>
    <row r="141" s="1" customFormat="1" ht="15" customHeight="1">
      <c r="B141" s="356"/>
      <c r="C141" s="314" t="s">
        <v>35</v>
      </c>
      <c r="D141" s="314"/>
      <c r="E141" s="314"/>
      <c r="F141" s="336" t="s">
        <v>1386</v>
      </c>
      <c r="G141" s="314"/>
      <c r="H141" s="314" t="s">
        <v>1442</v>
      </c>
      <c r="I141" s="314" t="s">
        <v>1421</v>
      </c>
      <c r="J141" s="314"/>
      <c r="K141" s="358"/>
    </row>
    <row r="142" s="1" customFormat="1" ht="15" customHeight="1">
      <c r="B142" s="356"/>
      <c r="C142" s="314" t="s">
        <v>1443</v>
      </c>
      <c r="D142" s="314"/>
      <c r="E142" s="314"/>
      <c r="F142" s="336" t="s">
        <v>1386</v>
      </c>
      <c r="G142" s="314"/>
      <c r="H142" s="314" t="s">
        <v>1444</v>
      </c>
      <c r="I142" s="314" t="s">
        <v>1421</v>
      </c>
      <c r="J142" s="314"/>
      <c r="K142" s="358"/>
    </row>
    <row r="143" s="1" customFormat="1" ht="15" customHeight="1">
      <c r="B143" s="359"/>
      <c r="C143" s="360"/>
      <c r="D143" s="360"/>
      <c r="E143" s="360"/>
      <c r="F143" s="360"/>
      <c r="G143" s="360"/>
      <c r="H143" s="360"/>
      <c r="I143" s="360"/>
      <c r="J143" s="360"/>
      <c r="K143" s="361"/>
    </row>
    <row r="144" s="1" customFormat="1" ht="18.75" customHeight="1">
      <c r="B144" s="311"/>
      <c r="C144" s="311"/>
      <c r="D144" s="311"/>
      <c r="E144" s="311"/>
      <c r="F144" s="348"/>
      <c r="G144" s="311"/>
      <c r="H144" s="311"/>
      <c r="I144" s="311"/>
      <c r="J144" s="311"/>
      <c r="K144" s="311"/>
    </row>
    <row r="145" s="1" customFormat="1" ht="18.75" customHeight="1">
      <c r="B145" s="322"/>
      <c r="C145" s="322"/>
      <c r="D145" s="322"/>
      <c r="E145" s="322"/>
      <c r="F145" s="322"/>
      <c r="G145" s="322"/>
      <c r="H145" s="322"/>
      <c r="I145" s="322"/>
      <c r="J145" s="322"/>
      <c r="K145" s="322"/>
    </row>
    <row r="146" s="1" customFormat="1" ht="7.5" customHeight="1">
      <c r="B146" s="323"/>
      <c r="C146" s="324"/>
      <c r="D146" s="324"/>
      <c r="E146" s="324"/>
      <c r="F146" s="324"/>
      <c r="G146" s="324"/>
      <c r="H146" s="324"/>
      <c r="I146" s="324"/>
      <c r="J146" s="324"/>
      <c r="K146" s="325"/>
    </row>
    <row r="147" s="1" customFormat="1" ht="45" customHeight="1">
      <c r="B147" s="326"/>
      <c r="C147" s="327" t="s">
        <v>1445</v>
      </c>
      <c r="D147" s="327"/>
      <c r="E147" s="327"/>
      <c r="F147" s="327"/>
      <c r="G147" s="327"/>
      <c r="H147" s="327"/>
      <c r="I147" s="327"/>
      <c r="J147" s="327"/>
      <c r="K147" s="328"/>
    </row>
    <row r="148" s="1" customFormat="1" ht="17.25" customHeight="1">
      <c r="B148" s="326"/>
      <c r="C148" s="329" t="s">
        <v>1380</v>
      </c>
      <c r="D148" s="329"/>
      <c r="E148" s="329"/>
      <c r="F148" s="329" t="s">
        <v>1381</v>
      </c>
      <c r="G148" s="330"/>
      <c r="H148" s="329" t="s">
        <v>51</v>
      </c>
      <c r="I148" s="329" t="s">
        <v>54</v>
      </c>
      <c r="J148" s="329" t="s">
        <v>1382</v>
      </c>
      <c r="K148" s="328"/>
    </row>
    <row r="149" s="1" customFormat="1" ht="17.25" customHeight="1">
      <c r="B149" s="326"/>
      <c r="C149" s="331" t="s">
        <v>1383</v>
      </c>
      <c r="D149" s="331"/>
      <c r="E149" s="331"/>
      <c r="F149" s="332" t="s">
        <v>1384</v>
      </c>
      <c r="G149" s="333"/>
      <c r="H149" s="331"/>
      <c r="I149" s="331"/>
      <c r="J149" s="331" t="s">
        <v>1385</v>
      </c>
      <c r="K149" s="328"/>
    </row>
    <row r="150" s="1" customFormat="1" ht="5.25" customHeight="1">
      <c r="B150" s="337"/>
      <c r="C150" s="334"/>
      <c r="D150" s="334"/>
      <c r="E150" s="334"/>
      <c r="F150" s="334"/>
      <c r="G150" s="335"/>
      <c r="H150" s="334"/>
      <c r="I150" s="334"/>
      <c r="J150" s="334"/>
      <c r="K150" s="358"/>
    </row>
    <row r="151" s="1" customFormat="1" ht="15" customHeight="1">
      <c r="B151" s="337"/>
      <c r="C151" s="362" t="s">
        <v>1389</v>
      </c>
      <c r="D151" s="314"/>
      <c r="E151" s="314"/>
      <c r="F151" s="363" t="s">
        <v>1386</v>
      </c>
      <c r="G151" s="314"/>
      <c r="H151" s="362" t="s">
        <v>1426</v>
      </c>
      <c r="I151" s="362" t="s">
        <v>1388</v>
      </c>
      <c r="J151" s="362">
        <v>120</v>
      </c>
      <c r="K151" s="358"/>
    </row>
    <row r="152" s="1" customFormat="1" ht="15" customHeight="1">
      <c r="B152" s="337"/>
      <c r="C152" s="362" t="s">
        <v>1435</v>
      </c>
      <c r="D152" s="314"/>
      <c r="E152" s="314"/>
      <c r="F152" s="363" t="s">
        <v>1386</v>
      </c>
      <c r="G152" s="314"/>
      <c r="H152" s="362" t="s">
        <v>1446</v>
      </c>
      <c r="I152" s="362" t="s">
        <v>1388</v>
      </c>
      <c r="J152" s="362" t="s">
        <v>1437</v>
      </c>
      <c r="K152" s="358"/>
    </row>
    <row r="153" s="1" customFormat="1" ht="15" customHeight="1">
      <c r="B153" s="337"/>
      <c r="C153" s="362" t="s">
        <v>1334</v>
      </c>
      <c r="D153" s="314"/>
      <c r="E153" s="314"/>
      <c r="F153" s="363" t="s">
        <v>1386</v>
      </c>
      <c r="G153" s="314"/>
      <c r="H153" s="362" t="s">
        <v>1447</v>
      </c>
      <c r="I153" s="362" t="s">
        <v>1388</v>
      </c>
      <c r="J153" s="362" t="s">
        <v>1437</v>
      </c>
      <c r="K153" s="358"/>
    </row>
    <row r="154" s="1" customFormat="1" ht="15" customHeight="1">
      <c r="B154" s="337"/>
      <c r="C154" s="362" t="s">
        <v>1391</v>
      </c>
      <c r="D154" s="314"/>
      <c r="E154" s="314"/>
      <c r="F154" s="363" t="s">
        <v>1392</v>
      </c>
      <c r="G154" s="314"/>
      <c r="H154" s="362" t="s">
        <v>1426</v>
      </c>
      <c r="I154" s="362" t="s">
        <v>1388</v>
      </c>
      <c r="J154" s="362">
        <v>50</v>
      </c>
      <c r="K154" s="358"/>
    </row>
    <row r="155" s="1" customFormat="1" ht="15" customHeight="1">
      <c r="B155" s="337"/>
      <c r="C155" s="362" t="s">
        <v>1394</v>
      </c>
      <c r="D155" s="314"/>
      <c r="E155" s="314"/>
      <c r="F155" s="363" t="s">
        <v>1386</v>
      </c>
      <c r="G155" s="314"/>
      <c r="H155" s="362" t="s">
        <v>1426</v>
      </c>
      <c r="I155" s="362" t="s">
        <v>1396</v>
      </c>
      <c r="J155" s="362"/>
      <c r="K155" s="358"/>
    </row>
    <row r="156" s="1" customFormat="1" ht="15" customHeight="1">
      <c r="B156" s="337"/>
      <c r="C156" s="362" t="s">
        <v>1405</v>
      </c>
      <c r="D156" s="314"/>
      <c r="E156" s="314"/>
      <c r="F156" s="363" t="s">
        <v>1392</v>
      </c>
      <c r="G156" s="314"/>
      <c r="H156" s="362" t="s">
        <v>1426</v>
      </c>
      <c r="I156" s="362" t="s">
        <v>1388</v>
      </c>
      <c r="J156" s="362">
        <v>50</v>
      </c>
      <c r="K156" s="358"/>
    </row>
    <row r="157" s="1" customFormat="1" ht="15" customHeight="1">
      <c r="B157" s="337"/>
      <c r="C157" s="362" t="s">
        <v>1413</v>
      </c>
      <c r="D157" s="314"/>
      <c r="E157" s="314"/>
      <c r="F157" s="363" t="s">
        <v>1392</v>
      </c>
      <c r="G157" s="314"/>
      <c r="H157" s="362" t="s">
        <v>1426</v>
      </c>
      <c r="I157" s="362" t="s">
        <v>1388</v>
      </c>
      <c r="J157" s="362">
        <v>50</v>
      </c>
      <c r="K157" s="358"/>
    </row>
    <row r="158" s="1" customFormat="1" ht="15" customHeight="1">
      <c r="B158" s="337"/>
      <c r="C158" s="362" t="s">
        <v>1411</v>
      </c>
      <c r="D158" s="314"/>
      <c r="E158" s="314"/>
      <c r="F158" s="363" t="s">
        <v>1392</v>
      </c>
      <c r="G158" s="314"/>
      <c r="H158" s="362" t="s">
        <v>1426</v>
      </c>
      <c r="I158" s="362" t="s">
        <v>1388</v>
      </c>
      <c r="J158" s="362">
        <v>50</v>
      </c>
      <c r="K158" s="358"/>
    </row>
    <row r="159" s="1" customFormat="1" ht="15" customHeight="1">
      <c r="B159" s="337"/>
      <c r="C159" s="362" t="s">
        <v>117</v>
      </c>
      <c r="D159" s="314"/>
      <c r="E159" s="314"/>
      <c r="F159" s="363" t="s">
        <v>1386</v>
      </c>
      <c r="G159" s="314"/>
      <c r="H159" s="362" t="s">
        <v>1448</v>
      </c>
      <c r="I159" s="362" t="s">
        <v>1388</v>
      </c>
      <c r="J159" s="362" t="s">
        <v>1449</v>
      </c>
      <c r="K159" s="358"/>
    </row>
    <row r="160" s="1" customFormat="1" ht="15" customHeight="1">
      <c r="B160" s="337"/>
      <c r="C160" s="362" t="s">
        <v>1450</v>
      </c>
      <c r="D160" s="314"/>
      <c r="E160" s="314"/>
      <c r="F160" s="363" t="s">
        <v>1386</v>
      </c>
      <c r="G160" s="314"/>
      <c r="H160" s="362" t="s">
        <v>1451</v>
      </c>
      <c r="I160" s="362" t="s">
        <v>1421</v>
      </c>
      <c r="J160" s="362"/>
      <c r="K160" s="358"/>
    </row>
    <row r="161" s="1" customFormat="1" ht="15" customHeight="1">
      <c r="B161" s="364"/>
      <c r="C161" s="346"/>
      <c r="D161" s="346"/>
      <c r="E161" s="346"/>
      <c r="F161" s="346"/>
      <c r="G161" s="346"/>
      <c r="H161" s="346"/>
      <c r="I161" s="346"/>
      <c r="J161" s="346"/>
      <c r="K161" s="365"/>
    </row>
    <row r="162" s="1" customFormat="1" ht="18.75" customHeight="1">
      <c r="B162" s="311"/>
      <c r="C162" s="314"/>
      <c r="D162" s="314"/>
      <c r="E162" s="314"/>
      <c r="F162" s="336"/>
      <c r="G162" s="314"/>
      <c r="H162" s="314"/>
      <c r="I162" s="314"/>
      <c r="J162" s="314"/>
      <c r="K162" s="311"/>
    </row>
    <row r="163" s="1" customFormat="1" ht="18.75" customHeight="1">
      <c r="B163" s="322"/>
      <c r="C163" s="322"/>
      <c r="D163" s="322"/>
      <c r="E163" s="322"/>
      <c r="F163" s="322"/>
      <c r="G163" s="322"/>
      <c r="H163" s="322"/>
      <c r="I163" s="322"/>
      <c r="J163" s="322"/>
      <c r="K163" s="322"/>
    </row>
    <row r="164" s="1" customFormat="1" ht="7.5" customHeight="1">
      <c r="B164" s="301"/>
      <c r="C164" s="302"/>
      <c r="D164" s="302"/>
      <c r="E164" s="302"/>
      <c r="F164" s="302"/>
      <c r="G164" s="302"/>
      <c r="H164" s="302"/>
      <c r="I164" s="302"/>
      <c r="J164" s="302"/>
      <c r="K164" s="303"/>
    </row>
    <row r="165" s="1" customFormat="1" ht="45" customHeight="1">
      <c r="B165" s="304"/>
      <c r="C165" s="305" t="s">
        <v>1452</v>
      </c>
      <c r="D165" s="305"/>
      <c r="E165" s="305"/>
      <c r="F165" s="305"/>
      <c r="G165" s="305"/>
      <c r="H165" s="305"/>
      <c r="I165" s="305"/>
      <c r="J165" s="305"/>
      <c r="K165" s="306"/>
    </row>
    <row r="166" s="1" customFormat="1" ht="17.25" customHeight="1">
      <c r="B166" s="304"/>
      <c r="C166" s="329" t="s">
        <v>1380</v>
      </c>
      <c r="D166" s="329"/>
      <c r="E166" s="329"/>
      <c r="F166" s="329" t="s">
        <v>1381</v>
      </c>
      <c r="G166" s="366"/>
      <c r="H166" s="367" t="s">
        <v>51</v>
      </c>
      <c r="I166" s="367" t="s">
        <v>54</v>
      </c>
      <c r="J166" s="329" t="s">
        <v>1382</v>
      </c>
      <c r="K166" s="306"/>
    </row>
    <row r="167" s="1" customFormat="1" ht="17.25" customHeight="1">
      <c r="B167" s="307"/>
      <c r="C167" s="331" t="s">
        <v>1383</v>
      </c>
      <c r="D167" s="331"/>
      <c r="E167" s="331"/>
      <c r="F167" s="332" t="s">
        <v>1384</v>
      </c>
      <c r="G167" s="368"/>
      <c r="H167" s="369"/>
      <c r="I167" s="369"/>
      <c r="J167" s="331" t="s">
        <v>1385</v>
      </c>
      <c r="K167" s="309"/>
    </row>
    <row r="168" s="1" customFormat="1" ht="5.25" customHeight="1">
      <c r="B168" s="337"/>
      <c r="C168" s="334"/>
      <c r="D168" s="334"/>
      <c r="E168" s="334"/>
      <c r="F168" s="334"/>
      <c r="G168" s="335"/>
      <c r="H168" s="334"/>
      <c r="I168" s="334"/>
      <c r="J168" s="334"/>
      <c r="K168" s="358"/>
    </row>
    <row r="169" s="1" customFormat="1" ht="15" customHeight="1">
      <c r="B169" s="337"/>
      <c r="C169" s="314" t="s">
        <v>1389</v>
      </c>
      <c r="D169" s="314"/>
      <c r="E169" s="314"/>
      <c r="F169" s="336" t="s">
        <v>1386</v>
      </c>
      <c r="G169" s="314"/>
      <c r="H169" s="314" t="s">
        <v>1426</v>
      </c>
      <c r="I169" s="314" t="s">
        <v>1388</v>
      </c>
      <c r="J169" s="314">
        <v>120</v>
      </c>
      <c r="K169" s="358"/>
    </row>
    <row r="170" s="1" customFormat="1" ht="15" customHeight="1">
      <c r="B170" s="337"/>
      <c r="C170" s="314" t="s">
        <v>1435</v>
      </c>
      <c r="D170" s="314"/>
      <c r="E170" s="314"/>
      <c r="F170" s="336" t="s">
        <v>1386</v>
      </c>
      <c r="G170" s="314"/>
      <c r="H170" s="314" t="s">
        <v>1436</v>
      </c>
      <c r="I170" s="314" t="s">
        <v>1388</v>
      </c>
      <c r="J170" s="314" t="s">
        <v>1437</v>
      </c>
      <c r="K170" s="358"/>
    </row>
    <row r="171" s="1" customFormat="1" ht="15" customHeight="1">
      <c r="B171" s="337"/>
      <c r="C171" s="314" t="s">
        <v>1334</v>
      </c>
      <c r="D171" s="314"/>
      <c r="E171" s="314"/>
      <c r="F171" s="336" t="s">
        <v>1386</v>
      </c>
      <c r="G171" s="314"/>
      <c r="H171" s="314" t="s">
        <v>1453</v>
      </c>
      <c r="I171" s="314" t="s">
        <v>1388</v>
      </c>
      <c r="J171" s="314" t="s">
        <v>1437</v>
      </c>
      <c r="K171" s="358"/>
    </row>
    <row r="172" s="1" customFormat="1" ht="15" customHeight="1">
      <c r="B172" s="337"/>
      <c r="C172" s="314" t="s">
        <v>1391</v>
      </c>
      <c r="D172" s="314"/>
      <c r="E172" s="314"/>
      <c r="F172" s="336" t="s">
        <v>1392</v>
      </c>
      <c r="G172" s="314"/>
      <c r="H172" s="314" t="s">
        <v>1453</v>
      </c>
      <c r="I172" s="314" t="s">
        <v>1388</v>
      </c>
      <c r="J172" s="314">
        <v>50</v>
      </c>
      <c r="K172" s="358"/>
    </row>
    <row r="173" s="1" customFormat="1" ht="15" customHeight="1">
      <c r="B173" s="337"/>
      <c r="C173" s="314" t="s">
        <v>1394</v>
      </c>
      <c r="D173" s="314"/>
      <c r="E173" s="314"/>
      <c r="F173" s="336" t="s">
        <v>1386</v>
      </c>
      <c r="G173" s="314"/>
      <c r="H173" s="314" t="s">
        <v>1453</v>
      </c>
      <c r="I173" s="314" t="s">
        <v>1396</v>
      </c>
      <c r="J173" s="314"/>
      <c r="K173" s="358"/>
    </row>
    <row r="174" s="1" customFormat="1" ht="15" customHeight="1">
      <c r="B174" s="337"/>
      <c r="C174" s="314" t="s">
        <v>1405</v>
      </c>
      <c r="D174" s="314"/>
      <c r="E174" s="314"/>
      <c r="F174" s="336" t="s">
        <v>1392</v>
      </c>
      <c r="G174" s="314"/>
      <c r="H174" s="314" t="s">
        <v>1453</v>
      </c>
      <c r="I174" s="314" t="s">
        <v>1388</v>
      </c>
      <c r="J174" s="314">
        <v>50</v>
      </c>
      <c r="K174" s="358"/>
    </row>
    <row r="175" s="1" customFormat="1" ht="15" customHeight="1">
      <c r="B175" s="337"/>
      <c r="C175" s="314" t="s">
        <v>1413</v>
      </c>
      <c r="D175" s="314"/>
      <c r="E175" s="314"/>
      <c r="F175" s="336" t="s">
        <v>1392</v>
      </c>
      <c r="G175" s="314"/>
      <c r="H175" s="314" t="s">
        <v>1453</v>
      </c>
      <c r="I175" s="314" t="s">
        <v>1388</v>
      </c>
      <c r="J175" s="314">
        <v>50</v>
      </c>
      <c r="K175" s="358"/>
    </row>
    <row r="176" s="1" customFormat="1" ht="15" customHeight="1">
      <c r="B176" s="337"/>
      <c r="C176" s="314" t="s">
        <v>1411</v>
      </c>
      <c r="D176" s="314"/>
      <c r="E176" s="314"/>
      <c r="F176" s="336" t="s">
        <v>1392</v>
      </c>
      <c r="G176" s="314"/>
      <c r="H176" s="314" t="s">
        <v>1453</v>
      </c>
      <c r="I176" s="314" t="s">
        <v>1388</v>
      </c>
      <c r="J176" s="314">
        <v>50</v>
      </c>
      <c r="K176" s="358"/>
    </row>
    <row r="177" s="1" customFormat="1" ht="15" customHeight="1">
      <c r="B177" s="337"/>
      <c r="C177" s="314" t="s">
        <v>126</v>
      </c>
      <c r="D177" s="314"/>
      <c r="E177" s="314"/>
      <c r="F177" s="336" t="s">
        <v>1386</v>
      </c>
      <c r="G177" s="314"/>
      <c r="H177" s="314" t="s">
        <v>1454</v>
      </c>
      <c r="I177" s="314" t="s">
        <v>1455</v>
      </c>
      <c r="J177" s="314"/>
      <c r="K177" s="358"/>
    </row>
    <row r="178" s="1" customFormat="1" ht="15" customHeight="1">
      <c r="B178" s="337"/>
      <c r="C178" s="314" t="s">
        <v>54</v>
      </c>
      <c r="D178" s="314"/>
      <c r="E178" s="314"/>
      <c r="F178" s="336" t="s">
        <v>1386</v>
      </c>
      <c r="G178" s="314"/>
      <c r="H178" s="314" t="s">
        <v>1456</v>
      </c>
      <c r="I178" s="314" t="s">
        <v>1457</v>
      </c>
      <c r="J178" s="314">
        <v>1</v>
      </c>
      <c r="K178" s="358"/>
    </row>
    <row r="179" s="1" customFormat="1" ht="15" customHeight="1">
      <c r="B179" s="337"/>
      <c r="C179" s="314" t="s">
        <v>50</v>
      </c>
      <c r="D179" s="314"/>
      <c r="E179" s="314"/>
      <c r="F179" s="336" t="s">
        <v>1386</v>
      </c>
      <c r="G179" s="314"/>
      <c r="H179" s="314" t="s">
        <v>1458</v>
      </c>
      <c r="I179" s="314" t="s">
        <v>1388</v>
      </c>
      <c r="J179" s="314">
        <v>20</v>
      </c>
      <c r="K179" s="358"/>
    </row>
    <row r="180" s="1" customFormat="1" ht="15" customHeight="1">
      <c r="B180" s="337"/>
      <c r="C180" s="314" t="s">
        <v>51</v>
      </c>
      <c r="D180" s="314"/>
      <c r="E180" s="314"/>
      <c r="F180" s="336" t="s">
        <v>1386</v>
      </c>
      <c r="G180" s="314"/>
      <c r="H180" s="314" t="s">
        <v>1459</v>
      </c>
      <c r="I180" s="314" t="s">
        <v>1388</v>
      </c>
      <c r="J180" s="314">
        <v>255</v>
      </c>
      <c r="K180" s="358"/>
    </row>
    <row r="181" s="1" customFormat="1" ht="15" customHeight="1">
      <c r="B181" s="337"/>
      <c r="C181" s="314" t="s">
        <v>127</v>
      </c>
      <c r="D181" s="314"/>
      <c r="E181" s="314"/>
      <c r="F181" s="336" t="s">
        <v>1386</v>
      </c>
      <c r="G181" s="314"/>
      <c r="H181" s="314" t="s">
        <v>1350</v>
      </c>
      <c r="I181" s="314" t="s">
        <v>1388</v>
      </c>
      <c r="J181" s="314">
        <v>10</v>
      </c>
      <c r="K181" s="358"/>
    </row>
    <row r="182" s="1" customFormat="1" ht="15" customHeight="1">
      <c r="B182" s="337"/>
      <c r="C182" s="314" t="s">
        <v>128</v>
      </c>
      <c r="D182" s="314"/>
      <c r="E182" s="314"/>
      <c r="F182" s="336" t="s">
        <v>1386</v>
      </c>
      <c r="G182" s="314"/>
      <c r="H182" s="314" t="s">
        <v>1460</v>
      </c>
      <c r="I182" s="314" t="s">
        <v>1421</v>
      </c>
      <c r="J182" s="314"/>
      <c r="K182" s="358"/>
    </row>
    <row r="183" s="1" customFormat="1" ht="15" customHeight="1">
      <c r="B183" s="337"/>
      <c r="C183" s="314" t="s">
        <v>1461</v>
      </c>
      <c r="D183" s="314"/>
      <c r="E183" s="314"/>
      <c r="F183" s="336" t="s">
        <v>1386</v>
      </c>
      <c r="G183" s="314"/>
      <c r="H183" s="314" t="s">
        <v>1462</v>
      </c>
      <c r="I183" s="314" t="s">
        <v>1421</v>
      </c>
      <c r="J183" s="314"/>
      <c r="K183" s="358"/>
    </row>
    <row r="184" s="1" customFormat="1" ht="15" customHeight="1">
      <c r="B184" s="337"/>
      <c r="C184" s="314" t="s">
        <v>1450</v>
      </c>
      <c r="D184" s="314"/>
      <c r="E184" s="314"/>
      <c r="F184" s="336" t="s">
        <v>1386</v>
      </c>
      <c r="G184" s="314"/>
      <c r="H184" s="314" t="s">
        <v>1463</v>
      </c>
      <c r="I184" s="314" t="s">
        <v>1421</v>
      </c>
      <c r="J184" s="314"/>
      <c r="K184" s="358"/>
    </row>
    <row r="185" s="1" customFormat="1" ht="15" customHeight="1">
      <c r="B185" s="337"/>
      <c r="C185" s="314" t="s">
        <v>130</v>
      </c>
      <c r="D185" s="314"/>
      <c r="E185" s="314"/>
      <c r="F185" s="336" t="s">
        <v>1392</v>
      </c>
      <c r="G185" s="314"/>
      <c r="H185" s="314" t="s">
        <v>1464</v>
      </c>
      <c r="I185" s="314" t="s">
        <v>1388</v>
      </c>
      <c r="J185" s="314">
        <v>50</v>
      </c>
      <c r="K185" s="358"/>
    </row>
    <row r="186" s="1" customFormat="1" ht="15" customHeight="1">
      <c r="B186" s="337"/>
      <c r="C186" s="314" t="s">
        <v>1465</v>
      </c>
      <c r="D186" s="314"/>
      <c r="E186" s="314"/>
      <c r="F186" s="336" t="s">
        <v>1392</v>
      </c>
      <c r="G186" s="314"/>
      <c r="H186" s="314" t="s">
        <v>1466</v>
      </c>
      <c r="I186" s="314" t="s">
        <v>1467</v>
      </c>
      <c r="J186" s="314"/>
      <c r="K186" s="358"/>
    </row>
    <row r="187" s="1" customFormat="1" ht="15" customHeight="1">
      <c r="B187" s="337"/>
      <c r="C187" s="314" t="s">
        <v>1468</v>
      </c>
      <c r="D187" s="314"/>
      <c r="E187" s="314"/>
      <c r="F187" s="336" t="s">
        <v>1392</v>
      </c>
      <c r="G187" s="314"/>
      <c r="H187" s="314" t="s">
        <v>1469</v>
      </c>
      <c r="I187" s="314" t="s">
        <v>1467</v>
      </c>
      <c r="J187" s="314"/>
      <c r="K187" s="358"/>
    </row>
    <row r="188" s="1" customFormat="1" ht="15" customHeight="1">
      <c r="B188" s="337"/>
      <c r="C188" s="314" t="s">
        <v>1470</v>
      </c>
      <c r="D188" s="314"/>
      <c r="E188" s="314"/>
      <c r="F188" s="336" t="s">
        <v>1392</v>
      </c>
      <c r="G188" s="314"/>
      <c r="H188" s="314" t="s">
        <v>1471</v>
      </c>
      <c r="I188" s="314" t="s">
        <v>1467</v>
      </c>
      <c r="J188" s="314"/>
      <c r="K188" s="358"/>
    </row>
    <row r="189" s="1" customFormat="1" ht="15" customHeight="1">
      <c r="B189" s="337"/>
      <c r="C189" s="370" t="s">
        <v>1472</v>
      </c>
      <c r="D189" s="314"/>
      <c r="E189" s="314"/>
      <c r="F189" s="336" t="s">
        <v>1392</v>
      </c>
      <c r="G189" s="314"/>
      <c r="H189" s="314" t="s">
        <v>1473</v>
      </c>
      <c r="I189" s="314" t="s">
        <v>1474</v>
      </c>
      <c r="J189" s="371" t="s">
        <v>1475</v>
      </c>
      <c r="K189" s="358"/>
    </row>
    <row r="190" s="1" customFormat="1" ht="15" customHeight="1">
      <c r="B190" s="337"/>
      <c r="C190" s="321" t="s">
        <v>39</v>
      </c>
      <c r="D190" s="314"/>
      <c r="E190" s="314"/>
      <c r="F190" s="336" t="s">
        <v>1386</v>
      </c>
      <c r="G190" s="314"/>
      <c r="H190" s="311" t="s">
        <v>1476</v>
      </c>
      <c r="I190" s="314" t="s">
        <v>1477</v>
      </c>
      <c r="J190" s="314"/>
      <c r="K190" s="358"/>
    </row>
    <row r="191" s="1" customFormat="1" ht="15" customHeight="1">
      <c r="B191" s="337"/>
      <c r="C191" s="321" t="s">
        <v>1478</v>
      </c>
      <c r="D191" s="314"/>
      <c r="E191" s="314"/>
      <c r="F191" s="336" t="s">
        <v>1386</v>
      </c>
      <c r="G191" s="314"/>
      <c r="H191" s="314" t="s">
        <v>1479</v>
      </c>
      <c r="I191" s="314" t="s">
        <v>1421</v>
      </c>
      <c r="J191" s="314"/>
      <c r="K191" s="358"/>
    </row>
    <row r="192" s="1" customFormat="1" ht="15" customHeight="1">
      <c r="B192" s="337"/>
      <c r="C192" s="321" t="s">
        <v>1480</v>
      </c>
      <c r="D192" s="314"/>
      <c r="E192" s="314"/>
      <c r="F192" s="336" t="s">
        <v>1386</v>
      </c>
      <c r="G192" s="314"/>
      <c r="H192" s="314" t="s">
        <v>1481</v>
      </c>
      <c r="I192" s="314" t="s">
        <v>1421</v>
      </c>
      <c r="J192" s="314"/>
      <c r="K192" s="358"/>
    </row>
    <row r="193" s="1" customFormat="1" ht="15" customHeight="1">
      <c r="B193" s="337"/>
      <c r="C193" s="321" t="s">
        <v>1482</v>
      </c>
      <c r="D193" s="314"/>
      <c r="E193" s="314"/>
      <c r="F193" s="336" t="s">
        <v>1392</v>
      </c>
      <c r="G193" s="314"/>
      <c r="H193" s="314" t="s">
        <v>1483</v>
      </c>
      <c r="I193" s="314" t="s">
        <v>1421</v>
      </c>
      <c r="J193" s="314"/>
      <c r="K193" s="358"/>
    </row>
    <row r="194" s="1" customFormat="1" ht="15" customHeight="1">
      <c r="B194" s="364"/>
      <c r="C194" s="372"/>
      <c r="D194" s="346"/>
      <c r="E194" s="346"/>
      <c r="F194" s="346"/>
      <c r="G194" s="346"/>
      <c r="H194" s="346"/>
      <c r="I194" s="346"/>
      <c r="J194" s="346"/>
      <c r="K194" s="365"/>
    </row>
    <row r="195" s="1" customFormat="1" ht="18.75" customHeight="1">
      <c r="B195" s="311"/>
      <c r="C195" s="314"/>
      <c r="D195" s="314"/>
      <c r="E195" s="314"/>
      <c r="F195" s="336"/>
      <c r="G195" s="314"/>
      <c r="H195" s="314"/>
      <c r="I195" s="314"/>
      <c r="J195" s="314"/>
      <c r="K195" s="311"/>
    </row>
    <row r="196" s="1" customFormat="1" ht="18.75" customHeight="1">
      <c r="B196" s="311"/>
      <c r="C196" s="314"/>
      <c r="D196" s="314"/>
      <c r="E196" s="314"/>
      <c r="F196" s="336"/>
      <c r="G196" s="314"/>
      <c r="H196" s="314"/>
      <c r="I196" s="314"/>
      <c r="J196" s="314"/>
      <c r="K196" s="311"/>
    </row>
    <row r="197" s="1" customFormat="1" ht="18.75" customHeight="1">
      <c r="B197" s="322"/>
      <c r="C197" s="322"/>
      <c r="D197" s="322"/>
      <c r="E197" s="322"/>
      <c r="F197" s="322"/>
      <c r="G197" s="322"/>
      <c r="H197" s="322"/>
      <c r="I197" s="322"/>
      <c r="J197" s="322"/>
      <c r="K197" s="322"/>
    </row>
    <row r="198" s="1" customFormat="1" ht="13.5">
      <c r="B198" s="301"/>
      <c r="C198" s="302"/>
      <c r="D198" s="302"/>
      <c r="E198" s="302"/>
      <c r="F198" s="302"/>
      <c r="G198" s="302"/>
      <c r="H198" s="302"/>
      <c r="I198" s="302"/>
      <c r="J198" s="302"/>
      <c r="K198" s="303"/>
    </row>
    <row r="199" s="1" customFormat="1" ht="21">
      <c r="B199" s="304"/>
      <c r="C199" s="305" t="s">
        <v>1484</v>
      </c>
      <c r="D199" s="305"/>
      <c r="E199" s="305"/>
      <c r="F199" s="305"/>
      <c r="G199" s="305"/>
      <c r="H199" s="305"/>
      <c r="I199" s="305"/>
      <c r="J199" s="305"/>
      <c r="K199" s="306"/>
    </row>
    <row r="200" s="1" customFormat="1" ht="25.5" customHeight="1">
      <c r="B200" s="304"/>
      <c r="C200" s="373" t="s">
        <v>1485</v>
      </c>
      <c r="D200" s="373"/>
      <c r="E200" s="373"/>
      <c r="F200" s="373" t="s">
        <v>1486</v>
      </c>
      <c r="G200" s="374"/>
      <c r="H200" s="373" t="s">
        <v>1487</v>
      </c>
      <c r="I200" s="373"/>
      <c r="J200" s="373"/>
      <c r="K200" s="306"/>
    </row>
    <row r="201" s="1" customFormat="1" ht="5.25" customHeight="1">
      <c r="B201" s="337"/>
      <c r="C201" s="334"/>
      <c r="D201" s="334"/>
      <c r="E201" s="334"/>
      <c r="F201" s="334"/>
      <c r="G201" s="314"/>
      <c r="H201" s="334"/>
      <c r="I201" s="334"/>
      <c r="J201" s="334"/>
      <c r="K201" s="358"/>
    </row>
    <row r="202" s="1" customFormat="1" ht="15" customHeight="1">
      <c r="B202" s="337"/>
      <c r="C202" s="314" t="s">
        <v>1477</v>
      </c>
      <c r="D202" s="314"/>
      <c r="E202" s="314"/>
      <c r="F202" s="336" t="s">
        <v>40</v>
      </c>
      <c r="G202" s="314"/>
      <c r="H202" s="314" t="s">
        <v>1488</v>
      </c>
      <c r="I202" s="314"/>
      <c r="J202" s="314"/>
      <c r="K202" s="358"/>
    </row>
    <row r="203" s="1" customFormat="1" ht="15" customHeight="1">
      <c r="B203" s="337"/>
      <c r="C203" s="343"/>
      <c r="D203" s="314"/>
      <c r="E203" s="314"/>
      <c r="F203" s="336" t="s">
        <v>41</v>
      </c>
      <c r="G203" s="314"/>
      <c r="H203" s="314" t="s">
        <v>1489</v>
      </c>
      <c r="I203" s="314"/>
      <c r="J203" s="314"/>
      <c r="K203" s="358"/>
    </row>
    <row r="204" s="1" customFormat="1" ht="15" customHeight="1">
      <c r="B204" s="337"/>
      <c r="C204" s="343"/>
      <c r="D204" s="314"/>
      <c r="E204" s="314"/>
      <c r="F204" s="336" t="s">
        <v>44</v>
      </c>
      <c r="G204" s="314"/>
      <c r="H204" s="314" t="s">
        <v>1490</v>
      </c>
      <c r="I204" s="314"/>
      <c r="J204" s="314"/>
      <c r="K204" s="358"/>
    </row>
    <row r="205" s="1" customFormat="1" ht="15" customHeight="1">
      <c r="B205" s="337"/>
      <c r="C205" s="314"/>
      <c r="D205" s="314"/>
      <c r="E205" s="314"/>
      <c r="F205" s="336" t="s">
        <v>42</v>
      </c>
      <c r="G205" s="314"/>
      <c r="H205" s="314" t="s">
        <v>1491</v>
      </c>
      <c r="I205" s="314"/>
      <c r="J205" s="314"/>
      <c r="K205" s="358"/>
    </row>
    <row r="206" s="1" customFormat="1" ht="15" customHeight="1">
      <c r="B206" s="337"/>
      <c r="C206" s="314"/>
      <c r="D206" s="314"/>
      <c r="E206" s="314"/>
      <c r="F206" s="336" t="s">
        <v>43</v>
      </c>
      <c r="G206" s="314"/>
      <c r="H206" s="314" t="s">
        <v>1492</v>
      </c>
      <c r="I206" s="314"/>
      <c r="J206" s="314"/>
      <c r="K206" s="358"/>
    </row>
    <row r="207" s="1" customFormat="1" ht="15" customHeight="1">
      <c r="B207" s="337"/>
      <c r="C207" s="314"/>
      <c r="D207" s="314"/>
      <c r="E207" s="314"/>
      <c r="F207" s="336"/>
      <c r="G207" s="314"/>
      <c r="H207" s="314"/>
      <c r="I207" s="314"/>
      <c r="J207" s="314"/>
      <c r="K207" s="358"/>
    </row>
    <row r="208" s="1" customFormat="1" ht="15" customHeight="1">
      <c r="B208" s="337"/>
      <c r="C208" s="314" t="s">
        <v>1433</v>
      </c>
      <c r="D208" s="314"/>
      <c r="E208" s="314"/>
      <c r="F208" s="336" t="s">
        <v>76</v>
      </c>
      <c r="G208" s="314"/>
      <c r="H208" s="314" t="s">
        <v>1493</v>
      </c>
      <c r="I208" s="314"/>
      <c r="J208" s="314"/>
      <c r="K208" s="358"/>
    </row>
    <row r="209" s="1" customFormat="1" ht="15" customHeight="1">
      <c r="B209" s="337"/>
      <c r="C209" s="343"/>
      <c r="D209" s="314"/>
      <c r="E209" s="314"/>
      <c r="F209" s="336" t="s">
        <v>1328</v>
      </c>
      <c r="G209" s="314"/>
      <c r="H209" s="314" t="s">
        <v>1329</v>
      </c>
      <c r="I209" s="314"/>
      <c r="J209" s="314"/>
      <c r="K209" s="358"/>
    </row>
    <row r="210" s="1" customFormat="1" ht="15" customHeight="1">
      <c r="B210" s="337"/>
      <c r="C210" s="314"/>
      <c r="D210" s="314"/>
      <c r="E210" s="314"/>
      <c r="F210" s="336" t="s">
        <v>1326</v>
      </c>
      <c r="G210" s="314"/>
      <c r="H210" s="314" t="s">
        <v>1494</v>
      </c>
      <c r="I210" s="314"/>
      <c r="J210" s="314"/>
      <c r="K210" s="358"/>
    </row>
    <row r="211" s="1" customFormat="1" ht="15" customHeight="1">
      <c r="B211" s="375"/>
      <c r="C211" s="343"/>
      <c r="D211" s="343"/>
      <c r="E211" s="343"/>
      <c r="F211" s="336" t="s">
        <v>1330</v>
      </c>
      <c r="G211" s="321"/>
      <c r="H211" s="362" t="s">
        <v>1331</v>
      </c>
      <c r="I211" s="362"/>
      <c r="J211" s="362"/>
      <c r="K211" s="376"/>
    </row>
    <row r="212" s="1" customFormat="1" ht="15" customHeight="1">
      <c r="B212" s="375"/>
      <c r="C212" s="343"/>
      <c r="D212" s="343"/>
      <c r="E212" s="343"/>
      <c r="F212" s="336" t="s">
        <v>1332</v>
      </c>
      <c r="G212" s="321"/>
      <c r="H212" s="362" t="s">
        <v>1495</v>
      </c>
      <c r="I212" s="362"/>
      <c r="J212" s="362"/>
      <c r="K212" s="376"/>
    </row>
    <row r="213" s="1" customFormat="1" ht="15" customHeight="1">
      <c r="B213" s="375"/>
      <c r="C213" s="343"/>
      <c r="D213" s="343"/>
      <c r="E213" s="343"/>
      <c r="F213" s="377"/>
      <c r="G213" s="321"/>
      <c r="H213" s="378"/>
      <c r="I213" s="378"/>
      <c r="J213" s="378"/>
      <c r="K213" s="376"/>
    </row>
    <row r="214" s="1" customFormat="1" ht="15" customHeight="1">
      <c r="B214" s="375"/>
      <c r="C214" s="314" t="s">
        <v>1457</v>
      </c>
      <c r="D214" s="343"/>
      <c r="E214" s="343"/>
      <c r="F214" s="336">
        <v>1</v>
      </c>
      <c r="G214" s="321"/>
      <c r="H214" s="362" t="s">
        <v>1496</v>
      </c>
      <c r="I214" s="362"/>
      <c r="J214" s="362"/>
      <c r="K214" s="376"/>
    </row>
    <row r="215" s="1" customFormat="1" ht="15" customHeight="1">
      <c r="B215" s="375"/>
      <c r="C215" s="343"/>
      <c r="D215" s="343"/>
      <c r="E215" s="343"/>
      <c r="F215" s="336">
        <v>2</v>
      </c>
      <c r="G215" s="321"/>
      <c r="H215" s="362" t="s">
        <v>1497</v>
      </c>
      <c r="I215" s="362"/>
      <c r="J215" s="362"/>
      <c r="K215" s="376"/>
    </row>
    <row r="216" s="1" customFormat="1" ht="15" customHeight="1">
      <c r="B216" s="375"/>
      <c r="C216" s="343"/>
      <c r="D216" s="343"/>
      <c r="E216" s="343"/>
      <c r="F216" s="336">
        <v>3</v>
      </c>
      <c r="G216" s="321"/>
      <c r="H216" s="362" t="s">
        <v>1498</v>
      </c>
      <c r="I216" s="362"/>
      <c r="J216" s="362"/>
      <c r="K216" s="376"/>
    </row>
    <row r="217" s="1" customFormat="1" ht="15" customHeight="1">
      <c r="B217" s="375"/>
      <c r="C217" s="343"/>
      <c r="D217" s="343"/>
      <c r="E217" s="343"/>
      <c r="F217" s="336">
        <v>4</v>
      </c>
      <c r="G217" s="321"/>
      <c r="H217" s="362" t="s">
        <v>1499</v>
      </c>
      <c r="I217" s="362"/>
      <c r="J217" s="362"/>
      <c r="K217" s="376"/>
    </row>
    <row r="218" s="1" customFormat="1" ht="12.75" customHeight="1">
      <c r="B218" s="379"/>
      <c r="C218" s="380"/>
      <c r="D218" s="380"/>
      <c r="E218" s="380"/>
      <c r="F218" s="380"/>
      <c r="G218" s="380"/>
      <c r="H218" s="380"/>
      <c r="I218" s="380"/>
      <c r="J218" s="380"/>
      <c r="K218" s="381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H200:J200"/>
    <mergeCell ref="C199:J199"/>
    <mergeCell ref="H208:J208"/>
    <mergeCell ref="H206:J206"/>
    <mergeCell ref="H204:J204"/>
    <mergeCell ref="H202:J202"/>
    <mergeCell ref="C165:J165"/>
    <mergeCell ref="C122:J122"/>
    <mergeCell ref="C147:J147"/>
    <mergeCell ref="C102:J102"/>
    <mergeCell ref="C75:J75"/>
    <mergeCell ref="D70:J70"/>
    <mergeCell ref="D68:J68"/>
    <mergeCell ref="D67:J67"/>
    <mergeCell ref="D69:J69"/>
    <mergeCell ref="D66:J66"/>
    <mergeCell ref="D61:J61"/>
    <mergeCell ref="D62:J62"/>
    <mergeCell ref="D65:J65"/>
    <mergeCell ref="D63:J63"/>
    <mergeCell ref="D60:J60"/>
    <mergeCell ref="D59:J59"/>
    <mergeCell ref="D58:J58"/>
    <mergeCell ref="D47:J47"/>
    <mergeCell ref="C52:J52"/>
    <mergeCell ref="C54:J54"/>
    <mergeCell ref="C55:J55"/>
    <mergeCell ref="C57:J57"/>
    <mergeCell ref="D51:J51"/>
    <mergeCell ref="E50:J50"/>
    <mergeCell ref="E49:J49"/>
    <mergeCell ref="E48:J48"/>
    <mergeCell ref="G45:J45"/>
    <mergeCell ref="G44:J44"/>
    <mergeCell ref="D35:J35"/>
    <mergeCell ref="G40:J40"/>
    <mergeCell ref="G41:J41"/>
    <mergeCell ref="G42:J42"/>
    <mergeCell ref="G43:J43"/>
    <mergeCell ref="G36:J36"/>
    <mergeCell ref="G37:J37"/>
    <mergeCell ref="G38:J38"/>
    <mergeCell ref="G39:J39"/>
    <mergeCell ref="D33:J33"/>
    <mergeCell ref="D34:J34"/>
    <mergeCell ref="D31:J31"/>
    <mergeCell ref="D30:J30"/>
    <mergeCell ref="D28:J28"/>
    <mergeCell ref="C25:J25"/>
    <mergeCell ref="D27:J27"/>
    <mergeCell ref="C26:J26"/>
    <mergeCell ref="F20:J20"/>
    <mergeCell ref="F23:J23"/>
    <mergeCell ref="F21:J21"/>
    <mergeCell ref="F22:J22"/>
    <mergeCell ref="D16:J16"/>
    <mergeCell ref="D17:J17"/>
    <mergeCell ref="F18:J18"/>
    <mergeCell ref="F19:J19"/>
    <mergeCell ref="D15:J15"/>
    <mergeCell ref="C3:J3"/>
    <mergeCell ref="C9:J9"/>
    <mergeCell ref="D11:J11"/>
    <mergeCell ref="D10:J10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30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78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2"/>
      <c r="AT3" s="19" t="s">
        <v>79</v>
      </c>
    </row>
    <row r="4" s="1" customFormat="1" ht="24.96" customHeight="1">
      <c r="B4" s="22"/>
      <c r="D4" s="134" t="s">
        <v>113</v>
      </c>
      <c r="I4" s="130"/>
      <c r="L4" s="22"/>
      <c r="M4" s="135" t="s">
        <v>10</v>
      </c>
      <c r="AT4" s="19" t="s">
        <v>4</v>
      </c>
    </row>
    <row r="5" s="1" customFormat="1" ht="6.96" customHeight="1">
      <c r="B5" s="22"/>
      <c r="I5" s="130"/>
      <c r="L5" s="22"/>
    </row>
    <row r="6" s="1" customFormat="1" ht="12" customHeight="1">
      <c r="B6" s="22"/>
      <c r="D6" s="136" t="s">
        <v>16</v>
      </c>
      <c r="I6" s="130"/>
      <c r="L6" s="22"/>
    </row>
    <row r="7" s="1" customFormat="1" ht="16.5" customHeight="1">
      <c r="B7" s="22"/>
      <c r="E7" s="137" t="str">
        <f>'Rekapitulace stavby'!K6</f>
        <v>Most Zlíchov</v>
      </c>
      <c r="F7" s="136"/>
      <c r="G7" s="136"/>
      <c r="H7" s="136"/>
      <c r="I7" s="130"/>
      <c r="L7" s="22"/>
    </row>
    <row r="8" s="2" customFormat="1" ht="12" customHeight="1">
      <c r="A8" s="40"/>
      <c r="B8" s="46"/>
      <c r="C8" s="40"/>
      <c r="D8" s="136" t="s">
        <v>114</v>
      </c>
      <c r="E8" s="40"/>
      <c r="F8" s="40"/>
      <c r="G8" s="40"/>
      <c r="H8" s="40"/>
      <c r="I8" s="138"/>
      <c r="J8" s="40"/>
      <c r="K8" s="40"/>
      <c r="L8" s="1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0" t="s">
        <v>115</v>
      </c>
      <c r="F9" s="40"/>
      <c r="G9" s="40"/>
      <c r="H9" s="40"/>
      <c r="I9" s="138"/>
      <c r="J9" s="40"/>
      <c r="K9" s="40"/>
      <c r="L9" s="1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8"/>
      <c r="J10" s="40"/>
      <c r="K10" s="40"/>
      <c r="L10" s="1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6" t="s">
        <v>18</v>
      </c>
      <c r="E11" s="40"/>
      <c r="F11" s="141" t="s">
        <v>19</v>
      </c>
      <c r="G11" s="40"/>
      <c r="H11" s="40"/>
      <c r="I11" s="142" t="s">
        <v>20</v>
      </c>
      <c r="J11" s="141" t="s">
        <v>19</v>
      </c>
      <c r="K11" s="40"/>
      <c r="L11" s="1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6" t="s">
        <v>21</v>
      </c>
      <c r="E12" s="40"/>
      <c r="F12" s="141" t="s">
        <v>22</v>
      </c>
      <c r="G12" s="40"/>
      <c r="H12" s="40"/>
      <c r="I12" s="142" t="s">
        <v>23</v>
      </c>
      <c r="J12" s="143" t="str">
        <f>'Rekapitulace stavby'!AN8</f>
        <v>13. 5. 2019</v>
      </c>
      <c r="K12" s="40"/>
      <c r="L12" s="13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38"/>
      <c r="J13" s="40"/>
      <c r="K13" s="40"/>
      <c r="L13" s="13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6" t="s">
        <v>25</v>
      </c>
      <c r="E14" s="40"/>
      <c r="F14" s="40"/>
      <c r="G14" s="40"/>
      <c r="H14" s="40"/>
      <c r="I14" s="142" t="s">
        <v>26</v>
      </c>
      <c r="J14" s="141" t="str">
        <f>IF('Rekapitulace stavby'!AN10="","",'Rekapitulace stavby'!AN10)</f>
        <v/>
      </c>
      <c r="K14" s="40"/>
      <c r="L14" s="13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1" t="str">
        <f>IF('Rekapitulace stavby'!E11="","",'Rekapitulace stavby'!E11)</f>
        <v xml:space="preserve"> </v>
      </c>
      <c r="F15" s="40"/>
      <c r="G15" s="40"/>
      <c r="H15" s="40"/>
      <c r="I15" s="142" t="s">
        <v>27</v>
      </c>
      <c r="J15" s="141" t="str">
        <f>IF('Rekapitulace stavby'!AN11="","",'Rekapitulace stavby'!AN11)</f>
        <v/>
      </c>
      <c r="K15" s="40"/>
      <c r="L15" s="13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8"/>
      <c r="J16" s="40"/>
      <c r="K16" s="40"/>
      <c r="L16" s="13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6" t="s">
        <v>28</v>
      </c>
      <c r="E17" s="40"/>
      <c r="F17" s="40"/>
      <c r="G17" s="40"/>
      <c r="H17" s="40"/>
      <c r="I17" s="142" t="s">
        <v>26</v>
      </c>
      <c r="J17" s="35" t="str">
        <f>'Rekapitulace stavby'!AN13</f>
        <v>Vyplň údaj</v>
      </c>
      <c r="K17" s="40"/>
      <c r="L17" s="13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41"/>
      <c r="G18" s="141"/>
      <c r="H18" s="141"/>
      <c r="I18" s="142" t="s">
        <v>27</v>
      </c>
      <c r="J18" s="35" t="str">
        <f>'Rekapitulace stavby'!AN14</f>
        <v>Vyplň údaj</v>
      </c>
      <c r="K18" s="40"/>
      <c r="L18" s="13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8"/>
      <c r="J19" s="40"/>
      <c r="K19" s="40"/>
      <c r="L19" s="13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6" t="s">
        <v>30</v>
      </c>
      <c r="E20" s="40"/>
      <c r="F20" s="40"/>
      <c r="G20" s="40"/>
      <c r="H20" s="40"/>
      <c r="I20" s="142" t="s">
        <v>26</v>
      </c>
      <c r="J20" s="141" t="str">
        <f>IF('Rekapitulace stavby'!AN16="","",'Rekapitulace stavby'!AN16)</f>
        <v/>
      </c>
      <c r="K20" s="40"/>
      <c r="L20" s="13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1" t="str">
        <f>IF('Rekapitulace stavby'!E17="","",'Rekapitulace stavby'!E17)</f>
        <v xml:space="preserve"> </v>
      </c>
      <c r="F21" s="40"/>
      <c r="G21" s="40"/>
      <c r="H21" s="40"/>
      <c r="I21" s="142" t="s">
        <v>27</v>
      </c>
      <c r="J21" s="141" t="str">
        <f>IF('Rekapitulace stavby'!AN17="","",'Rekapitulace stavby'!AN17)</f>
        <v/>
      </c>
      <c r="K21" s="40"/>
      <c r="L21" s="13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8"/>
      <c r="J22" s="40"/>
      <c r="K22" s="40"/>
      <c r="L22" s="13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6" t="s">
        <v>32</v>
      </c>
      <c r="E23" s="40"/>
      <c r="F23" s="40"/>
      <c r="G23" s="40"/>
      <c r="H23" s="40"/>
      <c r="I23" s="142" t="s">
        <v>26</v>
      </c>
      <c r="J23" s="141" t="str">
        <f>IF('Rekapitulace stavby'!AN19="","",'Rekapitulace stavby'!AN19)</f>
        <v/>
      </c>
      <c r="K23" s="40"/>
      <c r="L23" s="13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1" t="str">
        <f>IF('Rekapitulace stavby'!E20="","",'Rekapitulace stavby'!E20)</f>
        <v xml:space="preserve"> </v>
      </c>
      <c r="F24" s="40"/>
      <c r="G24" s="40"/>
      <c r="H24" s="40"/>
      <c r="I24" s="142" t="s">
        <v>27</v>
      </c>
      <c r="J24" s="141" t="str">
        <f>IF('Rekapitulace stavby'!AN20="","",'Rekapitulace stavby'!AN20)</f>
        <v/>
      </c>
      <c r="K24" s="40"/>
      <c r="L24" s="1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8"/>
      <c r="J25" s="40"/>
      <c r="K25" s="40"/>
      <c r="L25" s="1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6" t="s">
        <v>33</v>
      </c>
      <c r="E26" s="40"/>
      <c r="F26" s="40"/>
      <c r="G26" s="40"/>
      <c r="H26" s="40"/>
      <c r="I26" s="138"/>
      <c r="J26" s="40"/>
      <c r="K26" s="40"/>
      <c r="L26" s="1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4"/>
      <c r="B27" s="145"/>
      <c r="C27" s="144"/>
      <c r="D27" s="144"/>
      <c r="E27" s="146" t="s">
        <v>19</v>
      </c>
      <c r="F27" s="146"/>
      <c r="G27" s="146"/>
      <c r="H27" s="146"/>
      <c r="I27" s="147"/>
      <c r="J27" s="144"/>
      <c r="K27" s="144"/>
      <c r="L27" s="148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8"/>
      <c r="J28" s="40"/>
      <c r="K28" s="40"/>
      <c r="L28" s="1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9"/>
      <c r="E29" s="149"/>
      <c r="F29" s="149"/>
      <c r="G29" s="149"/>
      <c r="H29" s="149"/>
      <c r="I29" s="150"/>
      <c r="J29" s="149"/>
      <c r="K29" s="149"/>
      <c r="L29" s="13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1" t="s">
        <v>35</v>
      </c>
      <c r="E30" s="40"/>
      <c r="F30" s="40"/>
      <c r="G30" s="40"/>
      <c r="H30" s="40"/>
      <c r="I30" s="138"/>
      <c r="J30" s="152">
        <f>ROUND(J84, 2)</f>
        <v>0</v>
      </c>
      <c r="K30" s="40"/>
      <c r="L30" s="13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9"/>
      <c r="E31" s="149"/>
      <c r="F31" s="149"/>
      <c r="G31" s="149"/>
      <c r="H31" s="149"/>
      <c r="I31" s="150"/>
      <c r="J31" s="149"/>
      <c r="K31" s="149"/>
      <c r="L31" s="13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3" t="s">
        <v>37</v>
      </c>
      <c r="G32" s="40"/>
      <c r="H32" s="40"/>
      <c r="I32" s="154" t="s">
        <v>36</v>
      </c>
      <c r="J32" s="153" t="s">
        <v>38</v>
      </c>
      <c r="K32" s="40"/>
      <c r="L32" s="13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5" t="s">
        <v>39</v>
      </c>
      <c r="E33" s="136" t="s">
        <v>40</v>
      </c>
      <c r="F33" s="156">
        <f>ROUND((SUM(BE84:BE98)),  2)</f>
        <v>0</v>
      </c>
      <c r="G33" s="40"/>
      <c r="H33" s="40"/>
      <c r="I33" s="157">
        <v>0.20999999999999999</v>
      </c>
      <c r="J33" s="156">
        <f>ROUND(((SUM(BE84:BE98))*I33),  2)</f>
        <v>0</v>
      </c>
      <c r="K33" s="40"/>
      <c r="L33" s="13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6" t="s">
        <v>41</v>
      </c>
      <c r="F34" s="156">
        <f>ROUND((SUM(BF84:BF98)),  2)</f>
        <v>0</v>
      </c>
      <c r="G34" s="40"/>
      <c r="H34" s="40"/>
      <c r="I34" s="157">
        <v>0.14999999999999999</v>
      </c>
      <c r="J34" s="156">
        <f>ROUND(((SUM(BF84:BF98))*I34),  2)</f>
        <v>0</v>
      </c>
      <c r="K34" s="40"/>
      <c r="L34" s="13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6" t="s">
        <v>42</v>
      </c>
      <c r="F35" s="156">
        <f>ROUND((SUM(BG84:BG98)),  2)</f>
        <v>0</v>
      </c>
      <c r="G35" s="40"/>
      <c r="H35" s="40"/>
      <c r="I35" s="157">
        <v>0.20999999999999999</v>
      </c>
      <c r="J35" s="156">
        <f>0</f>
        <v>0</v>
      </c>
      <c r="K35" s="40"/>
      <c r="L35" s="13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6" t="s">
        <v>43</v>
      </c>
      <c r="F36" s="156">
        <f>ROUND((SUM(BH84:BH98)),  2)</f>
        <v>0</v>
      </c>
      <c r="G36" s="40"/>
      <c r="H36" s="40"/>
      <c r="I36" s="157">
        <v>0.14999999999999999</v>
      </c>
      <c r="J36" s="156">
        <f>0</f>
        <v>0</v>
      </c>
      <c r="K36" s="40"/>
      <c r="L36" s="13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6" t="s">
        <v>44</v>
      </c>
      <c r="F37" s="156">
        <f>ROUND((SUM(BI84:BI98)),  2)</f>
        <v>0</v>
      </c>
      <c r="G37" s="40"/>
      <c r="H37" s="40"/>
      <c r="I37" s="157">
        <v>0</v>
      </c>
      <c r="J37" s="156">
        <f>0</f>
        <v>0</v>
      </c>
      <c r="K37" s="40"/>
      <c r="L37" s="13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8"/>
      <c r="J38" s="40"/>
      <c r="K38" s="40"/>
      <c r="L38" s="13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8"/>
      <c r="D39" s="159" t="s">
        <v>45</v>
      </c>
      <c r="E39" s="160"/>
      <c r="F39" s="160"/>
      <c r="G39" s="161" t="s">
        <v>46</v>
      </c>
      <c r="H39" s="162" t="s">
        <v>47</v>
      </c>
      <c r="I39" s="163"/>
      <c r="J39" s="164">
        <f>SUM(J30:J37)</f>
        <v>0</v>
      </c>
      <c r="K39" s="165"/>
      <c r="L39" s="13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13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1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116</v>
      </c>
      <c r="D45" s="42"/>
      <c r="E45" s="42"/>
      <c r="F45" s="42"/>
      <c r="G45" s="42"/>
      <c r="H45" s="42"/>
      <c r="I45" s="138"/>
      <c r="J45" s="42"/>
      <c r="K45" s="42"/>
      <c r="L45" s="13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8"/>
      <c r="J46" s="42"/>
      <c r="K46" s="42"/>
      <c r="L46" s="1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138"/>
      <c r="J47" s="42"/>
      <c r="K47" s="42"/>
      <c r="L47" s="13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2" t="str">
        <f>E7</f>
        <v>Most Zlíchov</v>
      </c>
      <c r="F48" s="34"/>
      <c r="G48" s="34"/>
      <c r="H48" s="34"/>
      <c r="I48" s="138"/>
      <c r="J48" s="42"/>
      <c r="K48" s="42"/>
      <c r="L48" s="13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114</v>
      </c>
      <c r="D49" s="42"/>
      <c r="E49" s="42"/>
      <c r="F49" s="42"/>
      <c r="G49" s="42"/>
      <c r="H49" s="42"/>
      <c r="I49" s="138"/>
      <c r="J49" s="42"/>
      <c r="K49" s="42"/>
      <c r="L49" s="13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000 - Vedlejší a ostaní náklady</v>
      </c>
      <c r="F50" s="42"/>
      <c r="G50" s="42"/>
      <c r="H50" s="42"/>
      <c r="I50" s="138"/>
      <c r="J50" s="42"/>
      <c r="K50" s="42"/>
      <c r="L50" s="13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8"/>
      <c r="J51" s="42"/>
      <c r="K51" s="42"/>
      <c r="L51" s="13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 xml:space="preserve"> </v>
      </c>
      <c r="G52" s="42"/>
      <c r="H52" s="42"/>
      <c r="I52" s="142" t="s">
        <v>23</v>
      </c>
      <c r="J52" s="74" t="str">
        <f>IF(J12="","",J12)</f>
        <v>13. 5. 2019</v>
      </c>
      <c r="K52" s="42"/>
      <c r="L52" s="13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8"/>
      <c r="J53" s="42"/>
      <c r="K53" s="42"/>
      <c r="L53" s="13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 xml:space="preserve"> </v>
      </c>
      <c r="G54" s="42"/>
      <c r="H54" s="42"/>
      <c r="I54" s="142" t="s">
        <v>30</v>
      </c>
      <c r="J54" s="38" t="str">
        <f>E21</f>
        <v xml:space="preserve"> </v>
      </c>
      <c r="K54" s="42"/>
      <c r="L54" s="13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28</v>
      </c>
      <c r="D55" s="42"/>
      <c r="E55" s="42"/>
      <c r="F55" s="29" t="str">
        <f>IF(E18="","",E18)</f>
        <v>Vyplň údaj</v>
      </c>
      <c r="G55" s="42"/>
      <c r="H55" s="42"/>
      <c r="I55" s="142" t="s">
        <v>32</v>
      </c>
      <c r="J55" s="38" t="str">
        <f>E24</f>
        <v xml:space="preserve"> </v>
      </c>
      <c r="K55" s="42"/>
      <c r="L55" s="13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8"/>
      <c r="J56" s="42"/>
      <c r="K56" s="42"/>
      <c r="L56" s="13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117</v>
      </c>
      <c r="D57" s="174"/>
      <c r="E57" s="174"/>
      <c r="F57" s="174"/>
      <c r="G57" s="174"/>
      <c r="H57" s="174"/>
      <c r="I57" s="175"/>
      <c r="J57" s="176" t="s">
        <v>118</v>
      </c>
      <c r="K57" s="174"/>
      <c r="L57" s="13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8"/>
      <c r="J58" s="42"/>
      <c r="K58" s="42"/>
      <c r="L58" s="13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67</v>
      </c>
      <c r="D59" s="42"/>
      <c r="E59" s="42"/>
      <c r="F59" s="42"/>
      <c r="G59" s="42"/>
      <c r="H59" s="42"/>
      <c r="I59" s="138"/>
      <c r="J59" s="104">
        <f>J84</f>
        <v>0</v>
      </c>
      <c r="K59" s="42"/>
      <c r="L59" s="13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119</v>
      </c>
    </row>
    <row r="60" s="9" customFormat="1" ht="24.96" customHeight="1">
      <c r="A60" s="9"/>
      <c r="B60" s="178"/>
      <c r="C60" s="179"/>
      <c r="D60" s="180" t="s">
        <v>120</v>
      </c>
      <c r="E60" s="181"/>
      <c r="F60" s="181"/>
      <c r="G60" s="181"/>
      <c r="H60" s="181"/>
      <c r="I60" s="182"/>
      <c r="J60" s="183">
        <f>J85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121</v>
      </c>
      <c r="E61" s="188"/>
      <c r="F61" s="188"/>
      <c r="G61" s="188"/>
      <c r="H61" s="188"/>
      <c r="I61" s="189"/>
      <c r="J61" s="190">
        <f>J86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5"/>
      <c r="C62" s="186"/>
      <c r="D62" s="187" t="s">
        <v>122</v>
      </c>
      <c r="E62" s="188"/>
      <c r="F62" s="188"/>
      <c r="G62" s="188"/>
      <c r="H62" s="188"/>
      <c r="I62" s="189"/>
      <c r="J62" s="190">
        <f>J90</f>
        <v>0</v>
      </c>
      <c r="K62" s="186"/>
      <c r="L62" s="19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5"/>
      <c r="C63" s="186"/>
      <c r="D63" s="187" t="s">
        <v>123</v>
      </c>
      <c r="E63" s="188"/>
      <c r="F63" s="188"/>
      <c r="G63" s="188"/>
      <c r="H63" s="188"/>
      <c r="I63" s="189"/>
      <c r="J63" s="190">
        <f>J92</f>
        <v>0</v>
      </c>
      <c r="K63" s="186"/>
      <c r="L63" s="19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86"/>
      <c r="D64" s="187" t="s">
        <v>124</v>
      </c>
      <c r="E64" s="188"/>
      <c r="F64" s="188"/>
      <c r="G64" s="188"/>
      <c r="H64" s="188"/>
      <c r="I64" s="189"/>
      <c r="J64" s="190">
        <f>J97</f>
        <v>0</v>
      </c>
      <c r="K64" s="186"/>
      <c r="L64" s="1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40"/>
      <c r="B65" s="41"/>
      <c r="C65" s="42"/>
      <c r="D65" s="42"/>
      <c r="E65" s="42"/>
      <c r="F65" s="42"/>
      <c r="G65" s="42"/>
      <c r="H65" s="42"/>
      <c r="I65" s="138"/>
      <c r="J65" s="42"/>
      <c r="K65" s="42"/>
      <c r="L65" s="139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6.96" customHeight="1">
      <c r="A66" s="40"/>
      <c r="B66" s="61"/>
      <c r="C66" s="62"/>
      <c r="D66" s="62"/>
      <c r="E66" s="62"/>
      <c r="F66" s="62"/>
      <c r="G66" s="62"/>
      <c r="H66" s="62"/>
      <c r="I66" s="168"/>
      <c r="J66" s="62"/>
      <c r="K66" s="62"/>
      <c r="L66" s="139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70" s="2" customFormat="1" ht="6.96" customHeight="1">
      <c r="A70" s="40"/>
      <c r="B70" s="63"/>
      <c r="C70" s="64"/>
      <c r="D70" s="64"/>
      <c r="E70" s="64"/>
      <c r="F70" s="64"/>
      <c r="G70" s="64"/>
      <c r="H70" s="64"/>
      <c r="I70" s="171"/>
      <c r="J70" s="64"/>
      <c r="K70" s="64"/>
      <c r="L70" s="139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24.96" customHeight="1">
      <c r="A71" s="40"/>
      <c r="B71" s="41"/>
      <c r="C71" s="25" t="s">
        <v>125</v>
      </c>
      <c r="D71" s="42"/>
      <c r="E71" s="42"/>
      <c r="F71" s="42"/>
      <c r="G71" s="42"/>
      <c r="H71" s="42"/>
      <c r="I71" s="138"/>
      <c r="J71" s="42"/>
      <c r="K71" s="42"/>
      <c r="L71" s="13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6.96" customHeight="1">
      <c r="A72" s="40"/>
      <c r="B72" s="41"/>
      <c r="C72" s="42"/>
      <c r="D72" s="42"/>
      <c r="E72" s="42"/>
      <c r="F72" s="42"/>
      <c r="G72" s="42"/>
      <c r="H72" s="42"/>
      <c r="I72" s="138"/>
      <c r="J72" s="42"/>
      <c r="K72" s="42"/>
      <c r="L72" s="13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2" customHeight="1">
      <c r="A73" s="40"/>
      <c r="B73" s="41"/>
      <c r="C73" s="34" t="s">
        <v>16</v>
      </c>
      <c r="D73" s="42"/>
      <c r="E73" s="42"/>
      <c r="F73" s="42"/>
      <c r="G73" s="42"/>
      <c r="H73" s="42"/>
      <c r="I73" s="138"/>
      <c r="J73" s="42"/>
      <c r="K73" s="42"/>
      <c r="L73" s="13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6.5" customHeight="1">
      <c r="A74" s="40"/>
      <c r="B74" s="41"/>
      <c r="C74" s="42"/>
      <c r="D74" s="42"/>
      <c r="E74" s="172" t="str">
        <f>E7</f>
        <v>Most Zlíchov</v>
      </c>
      <c r="F74" s="34"/>
      <c r="G74" s="34"/>
      <c r="H74" s="34"/>
      <c r="I74" s="138"/>
      <c r="J74" s="42"/>
      <c r="K74" s="42"/>
      <c r="L74" s="13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114</v>
      </c>
      <c r="D75" s="42"/>
      <c r="E75" s="42"/>
      <c r="F75" s="42"/>
      <c r="G75" s="42"/>
      <c r="H75" s="42"/>
      <c r="I75" s="138"/>
      <c r="J75" s="42"/>
      <c r="K75" s="42"/>
      <c r="L75" s="13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6.5" customHeight="1">
      <c r="A76" s="40"/>
      <c r="B76" s="41"/>
      <c r="C76" s="42"/>
      <c r="D76" s="42"/>
      <c r="E76" s="71" t="str">
        <f>E9</f>
        <v>SO 000 - Vedlejší a ostaní náklady</v>
      </c>
      <c r="F76" s="42"/>
      <c r="G76" s="42"/>
      <c r="H76" s="42"/>
      <c r="I76" s="138"/>
      <c r="J76" s="42"/>
      <c r="K76" s="42"/>
      <c r="L76" s="13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138"/>
      <c r="J77" s="42"/>
      <c r="K77" s="42"/>
      <c r="L77" s="13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21</v>
      </c>
      <c r="D78" s="42"/>
      <c r="E78" s="42"/>
      <c r="F78" s="29" t="str">
        <f>F12</f>
        <v xml:space="preserve"> </v>
      </c>
      <c r="G78" s="42"/>
      <c r="H78" s="42"/>
      <c r="I78" s="142" t="s">
        <v>23</v>
      </c>
      <c r="J78" s="74" t="str">
        <f>IF(J12="","",J12)</f>
        <v>13. 5. 2019</v>
      </c>
      <c r="K78" s="42"/>
      <c r="L78" s="13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138"/>
      <c r="J79" s="42"/>
      <c r="K79" s="42"/>
      <c r="L79" s="13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5.15" customHeight="1">
      <c r="A80" s="40"/>
      <c r="B80" s="41"/>
      <c r="C80" s="34" t="s">
        <v>25</v>
      </c>
      <c r="D80" s="42"/>
      <c r="E80" s="42"/>
      <c r="F80" s="29" t="str">
        <f>E15</f>
        <v xml:space="preserve"> </v>
      </c>
      <c r="G80" s="42"/>
      <c r="H80" s="42"/>
      <c r="I80" s="142" t="s">
        <v>30</v>
      </c>
      <c r="J80" s="38" t="str">
        <f>E21</f>
        <v xml:space="preserve"> </v>
      </c>
      <c r="K80" s="42"/>
      <c r="L80" s="13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5.15" customHeight="1">
      <c r="A81" s="40"/>
      <c r="B81" s="41"/>
      <c r="C81" s="34" t="s">
        <v>28</v>
      </c>
      <c r="D81" s="42"/>
      <c r="E81" s="42"/>
      <c r="F81" s="29" t="str">
        <f>IF(E18="","",E18)</f>
        <v>Vyplň údaj</v>
      </c>
      <c r="G81" s="42"/>
      <c r="H81" s="42"/>
      <c r="I81" s="142" t="s">
        <v>32</v>
      </c>
      <c r="J81" s="38" t="str">
        <f>E24</f>
        <v xml:space="preserve"> </v>
      </c>
      <c r="K81" s="42"/>
      <c r="L81" s="13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0.32" customHeight="1">
      <c r="A82" s="40"/>
      <c r="B82" s="41"/>
      <c r="C82" s="42"/>
      <c r="D82" s="42"/>
      <c r="E82" s="42"/>
      <c r="F82" s="42"/>
      <c r="G82" s="42"/>
      <c r="H82" s="42"/>
      <c r="I82" s="138"/>
      <c r="J82" s="42"/>
      <c r="K82" s="42"/>
      <c r="L82" s="13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11" customFormat="1" ht="29.28" customHeight="1">
      <c r="A83" s="192"/>
      <c r="B83" s="193"/>
      <c r="C83" s="194" t="s">
        <v>126</v>
      </c>
      <c r="D83" s="195" t="s">
        <v>54</v>
      </c>
      <c r="E83" s="195" t="s">
        <v>50</v>
      </c>
      <c r="F83" s="195" t="s">
        <v>51</v>
      </c>
      <c r="G83" s="195" t="s">
        <v>127</v>
      </c>
      <c r="H83" s="195" t="s">
        <v>128</v>
      </c>
      <c r="I83" s="196" t="s">
        <v>129</v>
      </c>
      <c r="J83" s="195" t="s">
        <v>118</v>
      </c>
      <c r="K83" s="197" t="s">
        <v>130</v>
      </c>
      <c r="L83" s="198"/>
      <c r="M83" s="94" t="s">
        <v>19</v>
      </c>
      <c r="N83" s="95" t="s">
        <v>39</v>
      </c>
      <c r="O83" s="95" t="s">
        <v>131</v>
      </c>
      <c r="P83" s="95" t="s">
        <v>132</v>
      </c>
      <c r="Q83" s="95" t="s">
        <v>133</v>
      </c>
      <c r="R83" s="95" t="s">
        <v>134</v>
      </c>
      <c r="S83" s="95" t="s">
        <v>135</v>
      </c>
      <c r="T83" s="96" t="s">
        <v>136</v>
      </c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</row>
    <row r="84" s="2" customFormat="1" ht="22.8" customHeight="1">
      <c r="A84" s="40"/>
      <c r="B84" s="41"/>
      <c r="C84" s="101" t="s">
        <v>137</v>
      </c>
      <c r="D84" s="42"/>
      <c r="E84" s="42"/>
      <c r="F84" s="42"/>
      <c r="G84" s="42"/>
      <c r="H84" s="42"/>
      <c r="I84" s="138"/>
      <c r="J84" s="199">
        <f>BK84</f>
        <v>0</v>
      </c>
      <c r="K84" s="42"/>
      <c r="L84" s="46"/>
      <c r="M84" s="97"/>
      <c r="N84" s="200"/>
      <c r="O84" s="98"/>
      <c r="P84" s="201">
        <f>P85</f>
        <v>0</v>
      </c>
      <c r="Q84" s="98"/>
      <c r="R84" s="201">
        <f>R85</f>
        <v>0</v>
      </c>
      <c r="S84" s="98"/>
      <c r="T84" s="202">
        <f>T85</f>
        <v>0</v>
      </c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T84" s="19" t="s">
        <v>68</v>
      </c>
      <c r="AU84" s="19" t="s">
        <v>119</v>
      </c>
      <c r="BK84" s="203">
        <f>BK85</f>
        <v>0</v>
      </c>
    </row>
    <row r="85" s="12" customFormat="1" ht="25.92" customHeight="1">
      <c r="A85" s="12"/>
      <c r="B85" s="204"/>
      <c r="C85" s="205"/>
      <c r="D85" s="206" t="s">
        <v>68</v>
      </c>
      <c r="E85" s="207" t="s">
        <v>138</v>
      </c>
      <c r="F85" s="207" t="s">
        <v>139</v>
      </c>
      <c r="G85" s="205"/>
      <c r="H85" s="205"/>
      <c r="I85" s="208"/>
      <c r="J85" s="209">
        <f>BK85</f>
        <v>0</v>
      </c>
      <c r="K85" s="205"/>
      <c r="L85" s="210"/>
      <c r="M85" s="211"/>
      <c r="N85" s="212"/>
      <c r="O85" s="212"/>
      <c r="P85" s="213">
        <f>P86+P90+P92+P97</f>
        <v>0</v>
      </c>
      <c r="Q85" s="212"/>
      <c r="R85" s="213">
        <f>R86+R90+R92+R97</f>
        <v>0</v>
      </c>
      <c r="S85" s="212"/>
      <c r="T85" s="214">
        <f>T86+T90+T92+T97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15" t="s">
        <v>140</v>
      </c>
      <c r="AT85" s="216" t="s">
        <v>68</v>
      </c>
      <c r="AU85" s="216" t="s">
        <v>69</v>
      </c>
      <c r="AY85" s="215" t="s">
        <v>141</v>
      </c>
      <c r="BK85" s="217">
        <f>BK86+BK90+BK92+BK97</f>
        <v>0</v>
      </c>
    </row>
    <row r="86" s="12" customFormat="1" ht="22.8" customHeight="1">
      <c r="A86" s="12"/>
      <c r="B86" s="204"/>
      <c r="C86" s="205"/>
      <c r="D86" s="206" t="s">
        <v>68</v>
      </c>
      <c r="E86" s="218" t="s">
        <v>142</v>
      </c>
      <c r="F86" s="218" t="s">
        <v>143</v>
      </c>
      <c r="G86" s="205"/>
      <c r="H86" s="205"/>
      <c r="I86" s="208"/>
      <c r="J86" s="219">
        <f>BK86</f>
        <v>0</v>
      </c>
      <c r="K86" s="205"/>
      <c r="L86" s="210"/>
      <c r="M86" s="211"/>
      <c r="N86" s="212"/>
      <c r="O86" s="212"/>
      <c r="P86" s="213">
        <f>SUM(P87:P89)</f>
        <v>0</v>
      </c>
      <c r="Q86" s="212"/>
      <c r="R86" s="213">
        <f>SUM(R87:R89)</f>
        <v>0</v>
      </c>
      <c r="S86" s="212"/>
      <c r="T86" s="214">
        <f>SUM(T87:T89)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15" t="s">
        <v>140</v>
      </c>
      <c r="AT86" s="216" t="s">
        <v>68</v>
      </c>
      <c r="AU86" s="216" t="s">
        <v>77</v>
      </c>
      <c r="AY86" s="215" t="s">
        <v>141</v>
      </c>
      <c r="BK86" s="217">
        <f>SUM(BK87:BK89)</f>
        <v>0</v>
      </c>
    </row>
    <row r="87" s="2" customFormat="1" ht="16.5" customHeight="1">
      <c r="A87" s="40"/>
      <c r="B87" s="41"/>
      <c r="C87" s="220" t="s">
        <v>77</v>
      </c>
      <c r="D87" s="220" t="s">
        <v>144</v>
      </c>
      <c r="E87" s="221" t="s">
        <v>145</v>
      </c>
      <c r="F87" s="222" t="s">
        <v>146</v>
      </c>
      <c r="G87" s="223" t="s">
        <v>147</v>
      </c>
      <c r="H87" s="224">
        <v>1</v>
      </c>
      <c r="I87" s="225"/>
      <c r="J87" s="226">
        <f>ROUND(I87*H87,2)</f>
        <v>0</v>
      </c>
      <c r="K87" s="222" t="s">
        <v>148</v>
      </c>
      <c r="L87" s="46"/>
      <c r="M87" s="227" t="s">
        <v>19</v>
      </c>
      <c r="N87" s="228" t="s">
        <v>40</v>
      </c>
      <c r="O87" s="86"/>
      <c r="P87" s="229">
        <f>O87*H87</f>
        <v>0</v>
      </c>
      <c r="Q87" s="229">
        <v>0</v>
      </c>
      <c r="R87" s="229">
        <f>Q87*H87</f>
        <v>0</v>
      </c>
      <c r="S87" s="229">
        <v>0</v>
      </c>
      <c r="T87" s="230">
        <f>S87*H87</f>
        <v>0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R87" s="231" t="s">
        <v>149</v>
      </c>
      <c r="AT87" s="231" t="s">
        <v>144</v>
      </c>
      <c r="AU87" s="231" t="s">
        <v>79</v>
      </c>
      <c r="AY87" s="19" t="s">
        <v>141</v>
      </c>
      <c r="BE87" s="232">
        <f>IF(N87="základní",J87,0)</f>
        <v>0</v>
      </c>
      <c r="BF87" s="232">
        <f>IF(N87="snížená",J87,0)</f>
        <v>0</v>
      </c>
      <c r="BG87" s="232">
        <f>IF(N87="zákl. přenesená",J87,0)</f>
        <v>0</v>
      </c>
      <c r="BH87" s="232">
        <f>IF(N87="sníž. přenesená",J87,0)</f>
        <v>0</v>
      </c>
      <c r="BI87" s="232">
        <f>IF(N87="nulová",J87,0)</f>
        <v>0</v>
      </c>
      <c r="BJ87" s="19" t="s">
        <v>77</v>
      </c>
      <c r="BK87" s="232">
        <f>ROUND(I87*H87,2)</f>
        <v>0</v>
      </c>
      <c r="BL87" s="19" t="s">
        <v>149</v>
      </c>
      <c r="BM87" s="231" t="s">
        <v>150</v>
      </c>
    </row>
    <row r="88" s="2" customFormat="1" ht="16.5" customHeight="1">
      <c r="A88" s="40"/>
      <c r="B88" s="41"/>
      <c r="C88" s="220" t="s">
        <v>79</v>
      </c>
      <c r="D88" s="220" t="s">
        <v>144</v>
      </c>
      <c r="E88" s="221" t="s">
        <v>151</v>
      </c>
      <c r="F88" s="222" t="s">
        <v>152</v>
      </c>
      <c r="G88" s="223" t="s">
        <v>153</v>
      </c>
      <c r="H88" s="224">
        <v>1</v>
      </c>
      <c r="I88" s="225"/>
      <c r="J88" s="226">
        <f>ROUND(I88*H88,2)</f>
        <v>0</v>
      </c>
      <c r="K88" s="222" t="s">
        <v>148</v>
      </c>
      <c r="L88" s="46"/>
      <c r="M88" s="227" t="s">
        <v>19</v>
      </c>
      <c r="N88" s="228" t="s">
        <v>40</v>
      </c>
      <c r="O88" s="86"/>
      <c r="P88" s="229">
        <f>O88*H88</f>
        <v>0</v>
      </c>
      <c r="Q88" s="229">
        <v>0</v>
      </c>
      <c r="R88" s="229">
        <f>Q88*H88</f>
        <v>0</v>
      </c>
      <c r="S88" s="229">
        <v>0</v>
      </c>
      <c r="T88" s="230">
        <f>S88*H88</f>
        <v>0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R88" s="231" t="s">
        <v>149</v>
      </c>
      <c r="AT88" s="231" t="s">
        <v>144</v>
      </c>
      <c r="AU88" s="231" t="s">
        <v>79</v>
      </c>
      <c r="AY88" s="19" t="s">
        <v>141</v>
      </c>
      <c r="BE88" s="232">
        <f>IF(N88="základní",J88,0)</f>
        <v>0</v>
      </c>
      <c r="BF88" s="232">
        <f>IF(N88="snížená",J88,0)</f>
        <v>0</v>
      </c>
      <c r="BG88" s="232">
        <f>IF(N88="zákl. přenesená",J88,0)</f>
        <v>0</v>
      </c>
      <c r="BH88" s="232">
        <f>IF(N88="sníž. přenesená",J88,0)</f>
        <v>0</v>
      </c>
      <c r="BI88" s="232">
        <f>IF(N88="nulová",J88,0)</f>
        <v>0</v>
      </c>
      <c r="BJ88" s="19" t="s">
        <v>77</v>
      </c>
      <c r="BK88" s="232">
        <f>ROUND(I88*H88,2)</f>
        <v>0</v>
      </c>
      <c r="BL88" s="19" t="s">
        <v>149</v>
      </c>
      <c r="BM88" s="231" t="s">
        <v>154</v>
      </c>
    </row>
    <row r="89" s="2" customFormat="1" ht="16.5" customHeight="1">
      <c r="A89" s="40"/>
      <c r="B89" s="41"/>
      <c r="C89" s="220" t="s">
        <v>155</v>
      </c>
      <c r="D89" s="220" t="s">
        <v>144</v>
      </c>
      <c r="E89" s="221" t="s">
        <v>156</v>
      </c>
      <c r="F89" s="222" t="s">
        <v>157</v>
      </c>
      <c r="G89" s="223" t="s">
        <v>147</v>
      </c>
      <c r="H89" s="224">
        <v>1</v>
      </c>
      <c r="I89" s="225"/>
      <c r="J89" s="226">
        <f>ROUND(I89*H89,2)</f>
        <v>0</v>
      </c>
      <c r="K89" s="222" t="s">
        <v>148</v>
      </c>
      <c r="L89" s="46"/>
      <c r="M89" s="227" t="s">
        <v>19</v>
      </c>
      <c r="N89" s="228" t="s">
        <v>40</v>
      </c>
      <c r="O89" s="86"/>
      <c r="P89" s="229">
        <f>O89*H89</f>
        <v>0</v>
      </c>
      <c r="Q89" s="229">
        <v>0</v>
      </c>
      <c r="R89" s="229">
        <f>Q89*H89</f>
        <v>0</v>
      </c>
      <c r="S89" s="229">
        <v>0</v>
      </c>
      <c r="T89" s="230">
        <f>S89*H89</f>
        <v>0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R89" s="231" t="s">
        <v>149</v>
      </c>
      <c r="AT89" s="231" t="s">
        <v>144</v>
      </c>
      <c r="AU89" s="231" t="s">
        <v>79</v>
      </c>
      <c r="AY89" s="19" t="s">
        <v>141</v>
      </c>
      <c r="BE89" s="232">
        <f>IF(N89="základní",J89,0)</f>
        <v>0</v>
      </c>
      <c r="BF89" s="232">
        <f>IF(N89="snížená",J89,0)</f>
        <v>0</v>
      </c>
      <c r="BG89" s="232">
        <f>IF(N89="zákl. přenesená",J89,0)</f>
        <v>0</v>
      </c>
      <c r="BH89" s="232">
        <f>IF(N89="sníž. přenesená",J89,0)</f>
        <v>0</v>
      </c>
      <c r="BI89" s="232">
        <f>IF(N89="nulová",J89,0)</f>
        <v>0</v>
      </c>
      <c r="BJ89" s="19" t="s">
        <v>77</v>
      </c>
      <c r="BK89" s="232">
        <f>ROUND(I89*H89,2)</f>
        <v>0</v>
      </c>
      <c r="BL89" s="19" t="s">
        <v>149</v>
      </c>
      <c r="BM89" s="231" t="s">
        <v>158</v>
      </c>
    </row>
    <row r="90" s="12" customFormat="1" ht="22.8" customHeight="1">
      <c r="A90" s="12"/>
      <c r="B90" s="204"/>
      <c r="C90" s="205"/>
      <c r="D90" s="206" t="s">
        <v>68</v>
      </c>
      <c r="E90" s="218" t="s">
        <v>159</v>
      </c>
      <c r="F90" s="218" t="s">
        <v>160</v>
      </c>
      <c r="G90" s="205"/>
      <c r="H90" s="205"/>
      <c r="I90" s="208"/>
      <c r="J90" s="219">
        <f>BK90</f>
        <v>0</v>
      </c>
      <c r="K90" s="205"/>
      <c r="L90" s="210"/>
      <c r="M90" s="211"/>
      <c r="N90" s="212"/>
      <c r="O90" s="212"/>
      <c r="P90" s="213">
        <f>P91</f>
        <v>0</v>
      </c>
      <c r="Q90" s="212"/>
      <c r="R90" s="213">
        <f>R91</f>
        <v>0</v>
      </c>
      <c r="S90" s="212"/>
      <c r="T90" s="214">
        <f>T91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15" t="s">
        <v>140</v>
      </c>
      <c r="AT90" s="216" t="s">
        <v>68</v>
      </c>
      <c r="AU90" s="216" t="s">
        <v>77</v>
      </c>
      <c r="AY90" s="215" t="s">
        <v>141</v>
      </c>
      <c r="BK90" s="217">
        <f>BK91</f>
        <v>0</v>
      </c>
    </row>
    <row r="91" s="2" customFormat="1" ht="16.5" customHeight="1">
      <c r="A91" s="40"/>
      <c r="B91" s="41"/>
      <c r="C91" s="220" t="s">
        <v>161</v>
      </c>
      <c r="D91" s="220" t="s">
        <v>144</v>
      </c>
      <c r="E91" s="221" t="s">
        <v>162</v>
      </c>
      <c r="F91" s="222" t="s">
        <v>163</v>
      </c>
      <c r="G91" s="223" t="s">
        <v>153</v>
      </c>
      <c r="H91" s="224">
        <v>1</v>
      </c>
      <c r="I91" s="225"/>
      <c r="J91" s="226">
        <f>ROUND(I91*H91,2)</f>
        <v>0</v>
      </c>
      <c r="K91" s="222" t="s">
        <v>148</v>
      </c>
      <c r="L91" s="46"/>
      <c r="M91" s="227" t="s">
        <v>19</v>
      </c>
      <c r="N91" s="228" t="s">
        <v>40</v>
      </c>
      <c r="O91" s="86"/>
      <c r="P91" s="229">
        <f>O91*H91</f>
        <v>0</v>
      </c>
      <c r="Q91" s="229">
        <v>0</v>
      </c>
      <c r="R91" s="229">
        <f>Q91*H91</f>
        <v>0</v>
      </c>
      <c r="S91" s="229">
        <v>0</v>
      </c>
      <c r="T91" s="230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31" t="s">
        <v>149</v>
      </c>
      <c r="AT91" s="231" t="s">
        <v>144</v>
      </c>
      <c r="AU91" s="231" t="s">
        <v>79</v>
      </c>
      <c r="AY91" s="19" t="s">
        <v>141</v>
      </c>
      <c r="BE91" s="232">
        <f>IF(N91="základní",J91,0)</f>
        <v>0</v>
      </c>
      <c r="BF91" s="232">
        <f>IF(N91="snížená",J91,0)</f>
        <v>0</v>
      </c>
      <c r="BG91" s="232">
        <f>IF(N91="zákl. přenesená",J91,0)</f>
        <v>0</v>
      </c>
      <c r="BH91" s="232">
        <f>IF(N91="sníž. přenesená",J91,0)</f>
        <v>0</v>
      </c>
      <c r="BI91" s="232">
        <f>IF(N91="nulová",J91,0)</f>
        <v>0</v>
      </c>
      <c r="BJ91" s="19" t="s">
        <v>77</v>
      </c>
      <c r="BK91" s="232">
        <f>ROUND(I91*H91,2)</f>
        <v>0</v>
      </c>
      <c r="BL91" s="19" t="s">
        <v>149</v>
      </c>
      <c r="BM91" s="231" t="s">
        <v>164</v>
      </c>
    </row>
    <row r="92" s="12" customFormat="1" ht="22.8" customHeight="1">
      <c r="A92" s="12"/>
      <c r="B92" s="204"/>
      <c r="C92" s="205"/>
      <c r="D92" s="206" t="s">
        <v>68</v>
      </c>
      <c r="E92" s="218" t="s">
        <v>165</v>
      </c>
      <c r="F92" s="218" t="s">
        <v>166</v>
      </c>
      <c r="G92" s="205"/>
      <c r="H92" s="205"/>
      <c r="I92" s="208"/>
      <c r="J92" s="219">
        <f>BK92</f>
        <v>0</v>
      </c>
      <c r="K92" s="205"/>
      <c r="L92" s="210"/>
      <c r="M92" s="211"/>
      <c r="N92" s="212"/>
      <c r="O92" s="212"/>
      <c r="P92" s="213">
        <f>SUM(P93:P96)</f>
        <v>0</v>
      </c>
      <c r="Q92" s="212"/>
      <c r="R92" s="213">
        <f>SUM(R93:R96)</f>
        <v>0</v>
      </c>
      <c r="S92" s="212"/>
      <c r="T92" s="214">
        <f>SUM(T93:T96)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15" t="s">
        <v>140</v>
      </c>
      <c r="AT92" s="216" t="s">
        <v>68</v>
      </c>
      <c r="AU92" s="216" t="s">
        <v>77</v>
      </c>
      <c r="AY92" s="215" t="s">
        <v>141</v>
      </c>
      <c r="BK92" s="217">
        <f>SUM(BK93:BK96)</f>
        <v>0</v>
      </c>
    </row>
    <row r="93" s="2" customFormat="1" ht="16.5" customHeight="1">
      <c r="A93" s="40"/>
      <c r="B93" s="41"/>
      <c r="C93" s="220" t="s">
        <v>140</v>
      </c>
      <c r="D93" s="220" t="s">
        <v>144</v>
      </c>
      <c r="E93" s="221" t="s">
        <v>167</v>
      </c>
      <c r="F93" s="222" t="s">
        <v>168</v>
      </c>
      <c r="G93" s="223" t="s">
        <v>147</v>
      </c>
      <c r="H93" s="224">
        <v>1</v>
      </c>
      <c r="I93" s="225"/>
      <c r="J93" s="226">
        <f>ROUND(I93*H93,2)</f>
        <v>0</v>
      </c>
      <c r="K93" s="222" t="s">
        <v>148</v>
      </c>
      <c r="L93" s="46"/>
      <c r="M93" s="227" t="s">
        <v>19</v>
      </c>
      <c r="N93" s="228" t="s">
        <v>40</v>
      </c>
      <c r="O93" s="86"/>
      <c r="P93" s="229">
        <f>O93*H93</f>
        <v>0</v>
      </c>
      <c r="Q93" s="229">
        <v>0</v>
      </c>
      <c r="R93" s="229">
        <f>Q93*H93</f>
        <v>0</v>
      </c>
      <c r="S93" s="229">
        <v>0</v>
      </c>
      <c r="T93" s="230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31" t="s">
        <v>149</v>
      </c>
      <c r="AT93" s="231" t="s">
        <v>144</v>
      </c>
      <c r="AU93" s="231" t="s">
        <v>79</v>
      </c>
      <c r="AY93" s="19" t="s">
        <v>141</v>
      </c>
      <c r="BE93" s="232">
        <f>IF(N93="základní",J93,0)</f>
        <v>0</v>
      </c>
      <c r="BF93" s="232">
        <f>IF(N93="snížená",J93,0)</f>
        <v>0</v>
      </c>
      <c r="BG93" s="232">
        <f>IF(N93="zákl. přenesená",J93,0)</f>
        <v>0</v>
      </c>
      <c r="BH93" s="232">
        <f>IF(N93="sníž. přenesená",J93,0)</f>
        <v>0</v>
      </c>
      <c r="BI93" s="232">
        <f>IF(N93="nulová",J93,0)</f>
        <v>0</v>
      </c>
      <c r="BJ93" s="19" t="s">
        <v>77</v>
      </c>
      <c r="BK93" s="232">
        <f>ROUND(I93*H93,2)</f>
        <v>0</v>
      </c>
      <c r="BL93" s="19" t="s">
        <v>149</v>
      </c>
      <c r="BM93" s="231" t="s">
        <v>169</v>
      </c>
    </row>
    <row r="94" s="13" customFormat="1">
      <c r="A94" s="13"/>
      <c r="B94" s="233"/>
      <c r="C94" s="234"/>
      <c r="D94" s="235" t="s">
        <v>170</v>
      </c>
      <c r="E94" s="236" t="s">
        <v>19</v>
      </c>
      <c r="F94" s="237" t="s">
        <v>171</v>
      </c>
      <c r="G94" s="234"/>
      <c r="H94" s="238">
        <v>1</v>
      </c>
      <c r="I94" s="239"/>
      <c r="J94" s="234"/>
      <c r="K94" s="234"/>
      <c r="L94" s="240"/>
      <c r="M94" s="241"/>
      <c r="N94" s="242"/>
      <c r="O94" s="242"/>
      <c r="P94" s="242"/>
      <c r="Q94" s="242"/>
      <c r="R94" s="242"/>
      <c r="S94" s="242"/>
      <c r="T94" s="24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44" t="s">
        <v>170</v>
      </c>
      <c r="AU94" s="244" t="s">
        <v>79</v>
      </c>
      <c r="AV94" s="13" t="s">
        <v>79</v>
      </c>
      <c r="AW94" s="13" t="s">
        <v>31</v>
      </c>
      <c r="AX94" s="13" t="s">
        <v>77</v>
      </c>
      <c r="AY94" s="244" t="s">
        <v>141</v>
      </c>
    </row>
    <row r="95" s="2" customFormat="1" ht="16.5" customHeight="1">
      <c r="A95" s="40"/>
      <c r="B95" s="41"/>
      <c r="C95" s="220" t="s">
        <v>172</v>
      </c>
      <c r="D95" s="220" t="s">
        <v>144</v>
      </c>
      <c r="E95" s="221" t="s">
        <v>173</v>
      </c>
      <c r="F95" s="222" t="s">
        <v>174</v>
      </c>
      <c r="G95" s="223" t="s">
        <v>147</v>
      </c>
      <c r="H95" s="224">
        <v>1</v>
      </c>
      <c r="I95" s="225"/>
      <c r="J95" s="226">
        <f>ROUND(I95*H95,2)</f>
        <v>0</v>
      </c>
      <c r="K95" s="222" t="s">
        <v>148</v>
      </c>
      <c r="L95" s="46"/>
      <c r="M95" s="227" t="s">
        <v>19</v>
      </c>
      <c r="N95" s="228" t="s">
        <v>40</v>
      </c>
      <c r="O95" s="86"/>
      <c r="P95" s="229">
        <f>O95*H95</f>
        <v>0</v>
      </c>
      <c r="Q95" s="229">
        <v>0</v>
      </c>
      <c r="R95" s="229">
        <f>Q95*H95</f>
        <v>0</v>
      </c>
      <c r="S95" s="229">
        <v>0</v>
      </c>
      <c r="T95" s="230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31" t="s">
        <v>149</v>
      </c>
      <c r="AT95" s="231" t="s">
        <v>144</v>
      </c>
      <c r="AU95" s="231" t="s">
        <v>79</v>
      </c>
      <c r="AY95" s="19" t="s">
        <v>141</v>
      </c>
      <c r="BE95" s="232">
        <f>IF(N95="základní",J95,0)</f>
        <v>0</v>
      </c>
      <c r="BF95" s="232">
        <f>IF(N95="snížená",J95,0)</f>
        <v>0</v>
      </c>
      <c r="BG95" s="232">
        <f>IF(N95="zákl. přenesená",J95,0)</f>
        <v>0</v>
      </c>
      <c r="BH95" s="232">
        <f>IF(N95="sníž. přenesená",J95,0)</f>
        <v>0</v>
      </c>
      <c r="BI95" s="232">
        <f>IF(N95="nulová",J95,0)</f>
        <v>0</v>
      </c>
      <c r="BJ95" s="19" t="s">
        <v>77</v>
      </c>
      <c r="BK95" s="232">
        <f>ROUND(I95*H95,2)</f>
        <v>0</v>
      </c>
      <c r="BL95" s="19" t="s">
        <v>149</v>
      </c>
      <c r="BM95" s="231" t="s">
        <v>175</v>
      </c>
    </row>
    <row r="96" s="13" customFormat="1">
      <c r="A96" s="13"/>
      <c r="B96" s="233"/>
      <c r="C96" s="234"/>
      <c r="D96" s="235" t="s">
        <v>170</v>
      </c>
      <c r="E96" s="236" t="s">
        <v>19</v>
      </c>
      <c r="F96" s="237" t="s">
        <v>176</v>
      </c>
      <c r="G96" s="234"/>
      <c r="H96" s="238">
        <v>1</v>
      </c>
      <c r="I96" s="239"/>
      <c r="J96" s="234"/>
      <c r="K96" s="234"/>
      <c r="L96" s="240"/>
      <c r="M96" s="241"/>
      <c r="N96" s="242"/>
      <c r="O96" s="242"/>
      <c r="P96" s="242"/>
      <c r="Q96" s="242"/>
      <c r="R96" s="242"/>
      <c r="S96" s="242"/>
      <c r="T96" s="24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44" t="s">
        <v>170</v>
      </c>
      <c r="AU96" s="244" t="s">
        <v>79</v>
      </c>
      <c r="AV96" s="13" t="s">
        <v>79</v>
      </c>
      <c r="AW96" s="13" t="s">
        <v>31</v>
      </c>
      <c r="AX96" s="13" t="s">
        <v>77</v>
      </c>
      <c r="AY96" s="244" t="s">
        <v>141</v>
      </c>
    </row>
    <row r="97" s="12" customFormat="1" ht="22.8" customHeight="1">
      <c r="A97" s="12"/>
      <c r="B97" s="204"/>
      <c r="C97" s="205"/>
      <c r="D97" s="206" t="s">
        <v>68</v>
      </c>
      <c r="E97" s="218" t="s">
        <v>177</v>
      </c>
      <c r="F97" s="218" t="s">
        <v>178</v>
      </c>
      <c r="G97" s="205"/>
      <c r="H97" s="205"/>
      <c r="I97" s="208"/>
      <c r="J97" s="219">
        <f>BK97</f>
        <v>0</v>
      </c>
      <c r="K97" s="205"/>
      <c r="L97" s="210"/>
      <c r="M97" s="211"/>
      <c r="N97" s="212"/>
      <c r="O97" s="212"/>
      <c r="P97" s="213">
        <f>P98</f>
        <v>0</v>
      </c>
      <c r="Q97" s="212"/>
      <c r="R97" s="213">
        <f>R98</f>
        <v>0</v>
      </c>
      <c r="S97" s="212"/>
      <c r="T97" s="214">
        <f>T98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15" t="s">
        <v>140</v>
      </c>
      <c r="AT97" s="216" t="s">
        <v>68</v>
      </c>
      <c r="AU97" s="216" t="s">
        <v>77</v>
      </c>
      <c r="AY97" s="215" t="s">
        <v>141</v>
      </c>
      <c r="BK97" s="217">
        <f>BK98</f>
        <v>0</v>
      </c>
    </row>
    <row r="98" s="2" customFormat="1" ht="16.5" customHeight="1">
      <c r="A98" s="40"/>
      <c r="B98" s="41"/>
      <c r="C98" s="220" t="s">
        <v>179</v>
      </c>
      <c r="D98" s="220" t="s">
        <v>144</v>
      </c>
      <c r="E98" s="221" t="s">
        <v>180</v>
      </c>
      <c r="F98" s="222" t="s">
        <v>181</v>
      </c>
      <c r="G98" s="223" t="s">
        <v>147</v>
      </c>
      <c r="H98" s="224">
        <v>1</v>
      </c>
      <c r="I98" s="225"/>
      <c r="J98" s="226">
        <f>ROUND(I98*H98,2)</f>
        <v>0</v>
      </c>
      <c r="K98" s="222" t="s">
        <v>148</v>
      </c>
      <c r="L98" s="46"/>
      <c r="M98" s="245" t="s">
        <v>19</v>
      </c>
      <c r="N98" s="246" t="s">
        <v>40</v>
      </c>
      <c r="O98" s="247"/>
      <c r="P98" s="248">
        <f>O98*H98</f>
        <v>0</v>
      </c>
      <c r="Q98" s="248">
        <v>0</v>
      </c>
      <c r="R98" s="248">
        <f>Q98*H98</f>
        <v>0</v>
      </c>
      <c r="S98" s="248">
        <v>0</v>
      </c>
      <c r="T98" s="249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31" t="s">
        <v>149</v>
      </c>
      <c r="AT98" s="231" t="s">
        <v>144</v>
      </c>
      <c r="AU98" s="231" t="s">
        <v>79</v>
      </c>
      <c r="AY98" s="19" t="s">
        <v>141</v>
      </c>
      <c r="BE98" s="232">
        <f>IF(N98="základní",J98,0)</f>
        <v>0</v>
      </c>
      <c r="BF98" s="232">
        <f>IF(N98="snížená",J98,0)</f>
        <v>0</v>
      </c>
      <c r="BG98" s="232">
        <f>IF(N98="zákl. přenesená",J98,0)</f>
        <v>0</v>
      </c>
      <c r="BH98" s="232">
        <f>IF(N98="sníž. přenesená",J98,0)</f>
        <v>0</v>
      </c>
      <c r="BI98" s="232">
        <f>IF(N98="nulová",J98,0)</f>
        <v>0</v>
      </c>
      <c r="BJ98" s="19" t="s">
        <v>77</v>
      </c>
      <c r="BK98" s="232">
        <f>ROUND(I98*H98,2)</f>
        <v>0</v>
      </c>
      <c r="BL98" s="19" t="s">
        <v>149</v>
      </c>
      <c r="BM98" s="231" t="s">
        <v>182</v>
      </c>
    </row>
    <row r="99" s="2" customFormat="1" ht="6.96" customHeight="1">
      <c r="A99" s="40"/>
      <c r="B99" s="61"/>
      <c r="C99" s="62"/>
      <c r="D99" s="62"/>
      <c r="E99" s="62"/>
      <c r="F99" s="62"/>
      <c r="G99" s="62"/>
      <c r="H99" s="62"/>
      <c r="I99" s="168"/>
      <c r="J99" s="62"/>
      <c r="K99" s="62"/>
      <c r="L99" s="46"/>
      <c r="M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</sheetData>
  <sheetProtection sheet="1" autoFilter="0" formatColumns="0" formatRows="0" objects="1" scenarios="1" spinCount="100000" saltValue="0MxbNr94rwec1mMshC43KzJ17C+rYS18yh1IuPHM0NxqlvYjTTwl19dU7tFuW5yK5+kXHMImsbO8ICrQNZpKBg==" hashValue="JlJvu2i8pAZmxDsPM0dk1x/vP+9CvKrERrCeaxSUNDj8YFkqK8EGRZb7pPSZBJQ2yIwrdXjuRqGJV1b3q3XM1Q==" algorithmName="SHA-512" password="CC35"/>
  <autoFilter ref="C83:K98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30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82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2"/>
      <c r="AT3" s="19" t="s">
        <v>79</v>
      </c>
    </row>
    <row r="4" s="1" customFormat="1" ht="24.96" customHeight="1">
      <c r="B4" s="22"/>
      <c r="D4" s="134" t="s">
        <v>113</v>
      </c>
      <c r="I4" s="130"/>
      <c r="L4" s="22"/>
      <c r="M4" s="135" t="s">
        <v>10</v>
      </c>
      <c r="AT4" s="19" t="s">
        <v>4</v>
      </c>
    </row>
    <row r="5" s="1" customFormat="1" ht="6.96" customHeight="1">
      <c r="B5" s="22"/>
      <c r="I5" s="130"/>
      <c r="L5" s="22"/>
    </row>
    <row r="6" s="1" customFormat="1" ht="12" customHeight="1">
      <c r="B6" s="22"/>
      <c r="D6" s="136" t="s">
        <v>16</v>
      </c>
      <c r="I6" s="130"/>
      <c r="L6" s="22"/>
    </row>
    <row r="7" s="1" customFormat="1" ht="16.5" customHeight="1">
      <c r="B7" s="22"/>
      <c r="E7" s="137" t="str">
        <f>'Rekapitulace stavby'!K6</f>
        <v>Most Zlíchov</v>
      </c>
      <c r="F7" s="136"/>
      <c r="G7" s="136"/>
      <c r="H7" s="136"/>
      <c r="I7" s="130"/>
      <c r="L7" s="22"/>
    </row>
    <row r="8" s="2" customFormat="1" ht="12" customHeight="1">
      <c r="A8" s="40"/>
      <c r="B8" s="46"/>
      <c r="C8" s="40"/>
      <c r="D8" s="136" t="s">
        <v>114</v>
      </c>
      <c r="E8" s="40"/>
      <c r="F8" s="40"/>
      <c r="G8" s="40"/>
      <c r="H8" s="40"/>
      <c r="I8" s="138"/>
      <c r="J8" s="40"/>
      <c r="K8" s="40"/>
      <c r="L8" s="1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0" t="s">
        <v>183</v>
      </c>
      <c r="F9" s="40"/>
      <c r="G9" s="40"/>
      <c r="H9" s="40"/>
      <c r="I9" s="138"/>
      <c r="J9" s="40"/>
      <c r="K9" s="40"/>
      <c r="L9" s="1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8"/>
      <c r="J10" s="40"/>
      <c r="K10" s="40"/>
      <c r="L10" s="1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6" t="s">
        <v>18</v>
      </c>
      <c r="E11" s="40"/>
      <c r="F11" s="141" t="s">
        <v>19</v>
      </c>
      <c r="G11" s="40"/>
      <c r="H11" s="40"/>
      <c r="I11" s="142" t="s">
        <v>20</v>
      </c>
      <c r="J11" s="141" t="s">
        <v>19</v>
      </c>
      <c r="K11" s="40"/>
      <c r="L11" s="1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6" t="s">
        <v>21</v>
      </c>
      <c r="E12" s="40"/>
      <c r="F12" s="141" t="s">
        <v>22</v>
      </c>
      <c r="G12" s="40"/>
      <c r="H12" s="40"/>
      <c r="I12" s="142" t="s">
        <v>23</v>
      </c>
      <c r="J12" s="143" t="str">
        <f>'Rekapitulace stavby'!AN8</f>
        <v>13. 5. 2019</v>
      </c>
      <c r="K12" s="40"/>
      <c r="L12" s="13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38"/>
      <c r="J13" s="40"/>
      <c r="K13" s="40"/>
      <c r="L13" s="13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6" t="s">
        <v>25</v>
      </c>
      <c r="E14" s="40"/>
      <c r="F14" s="40"/>
      <c r="G14" s="40"/>
      <c r="H14" s="40"/>
      <c r="I14" s="142" t="s">
        <v>26</v>
      </c>
      <c r="J14" s="141" t="str">
        <f>IF('Rekapitulace stavby'!AN10="","",'Rekapitulace stavby'!AN10)</f>
        <v/>
      </c>
      <c r="K14" s="40"/>
      <c r="L14" s="13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1" t="str">
        <f>IF('Rekapitulace stavby'!E11="","",'Rekapitulace stavby'!E11)</f>
        <v xml:space="preserve"> </v>
      </c>
      <c r="F15" s="40"/>
      <c r="G15" s="40"/>
      <c r="H15" s="40"/>
      <c r="I15" s="142" t="s">
        <v>27</v>
      </c>
      <c r="J15" s="141" t="str">
        <f>IF('Rekapitulace stavby'!AN11="","",'Rekapitulace stavby'!AN11)</f>
        <v/>
      </c>
      <c r="K15" s="40"/>
      <c r="L15" s="13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8"/>
      <c r="J16" s="40"/>
      <c r="K16" s="40"/>
      <c r="L16" s="13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6" t="s">
        <v>28</v>
      </c>
      <c r="E17" s="40"/>
      <c r="F17" s="40"/>
      <c r="G17" s="40"/>
      <c r="H17" s="40"/>
      <c r="I17" s="142" t="s">
        <v>26</v>
      </c>
      <c r="J17" s="35" t="str">
        <f>'Rekapitulace stavby'!AN13</f>
        <v>Vyplň údaj</v>
      </c>
      <c r="K17" s="40"/>
      <c r="L17" s="13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41"/>
      <c r="G18" s="141"/>
      <c r="H18" s="141"/>
      <c r="I18" s="142" t="s">
        <v>27</v>
      </c>
      <c r="J18" s="35" t="str">
        <f>'Rekapitulace stavby'!AN14</f>
        <v>Vyplň údaj</v>
      </c>
      <c r="K18" s="40"/>
      <c r="L18" s="13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8"/>
      <c r="J19" s="40"/>
      <c r="K19" s="40"/>
      <c r="L19" s="13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6" t="s">
        <v>30</v>
      </c>
      <c r="E20" s="40"/>
      <c r="F20" s="40"/>
      <c r="G20" s="40"/>
      <c r="H20" s="40"/>
      <c r="I20" s="142" t="s">
        <v>26</v>
      </c>
      <c r="J20" s="141" t="str">
        <f>IF('Rekapitulace stavby'!AN16="","",'Rekapitulace stavby'!AN16)</f>
        <v/>
      </c>
      <c r="K20" s="40"/>
      <c r="L20" s="13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1" t="str">
        <f>IF('Rekapitulace stavby'!E17="","",'Rekapitulace stavby'!E17)</f>
        <v xml:space="preserve"> </v>
      </c>
      <c r="F21" s="40"/>
      <c r="G21" s="40"/>
      <c r="H21" s="40"/>
      <c r="I21" s="142" t="s">
        <v>27</v>
      </c>
      <c r="J21" s="141" t="str">
        <f>IF('Rekapitulace stavby'!AN17="","",'Rekapitulace stavby'!AN17)</f>
        <v/>
      </c>
      <c r="K21" s="40"/>
      <c r="L21" s="13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8"/>
      <c r="J22" s="40"/>
      <c r="K22" s="40"/>
      <c r="L22" s="13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6" t="s">
        <v>32</v>
      </c>
      <c r="E23" s="40"/>
      <c r="F23" s="40"/>
      <c r="G23" s="40"/>
      <c r="H23" s="40"/>
      <c r="I23" s="142" t="s">
        <v>26</v>
      </c>
      <c r="J23" s="141" t="str">
        <f>IF('Rekapitulace stavby'!AN19="","",'Rekapitulace stavby'!AN19)</f>
        <v/>
      </c>
      <c r="K23" s="40"/>
      <c r="L23" s="13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1" t="str">
        <f>IF('Rekapitulace stavby'!E20="","",'Rekapitulace stavby'!E20)</f>
        <v xml:space="preserve"> </v>
      </c>
      <c r="F24" s="40"/>
      <c r="G24" s="40"/>
      <c r="H24" s="40"/>
      <c r="I24" s="142" t="s">
        <v>27</v>
      </c>
      <c r="J24" s="141" t="str">
        <f>IF('Rekapitulace stavby'!AN20="","",'Rekapitulace stavby'!AN20)</f>
        <v/>
      </c>
      <c r="K24" s="40"/>
      <c r="L24" s="1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8"/>
      <c r="J25" s="40"/>
      <c r="K25" s="40"/>
      <c r="L25" s="1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6" t="s">
        <v>33</v>
      </c>
      <c r="E26" s="40"/>
      <c r="F26" s="40"/>
      <c r="G26" s="40"/>
      <c r="H26" s="40"/>
      <c r="I26" s="138"/>
      <c r="J26" s="40"/>
      <c r="K26" s="40"/>
      <c r="L26" s="1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4"/>
      <c r="B27" s="145"/>
      <c r="C27" s="144"/>
      <c r="D27" s="144"/>
      <c r="E27" s="146" t="s">
        <v>19</v>
      </c>
      <c r="F27" s="146"/>
      <c r="G27" s="146"/>
      <c r="H27" s="146"/>
      <c r="I27" s="147"/>
      <c r="J27" s="144"/>
      <c r="K27" s="144"/>
      <c r="L27" s="148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8"/>
      <c r="J28" s="40"/>
      <c r="K28" s="40"/>
      <c r="L28" s="1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9"/>
      <c r="E29" s="149"/>
      <c r="F29" s="149"/>
      <c r="G29" s="149"/>
      <c r="H29" s="149"/>
      <c r="I29" s="150"/>
      <c r="J29" s="149"/>
      <c r="K29" s="149"/>
      <c r="L29" s="13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1" t="s">
        <v>35</v>
      </c>
      <c r="E30" s="40"/>
      <c r="F30" s="40"/>
      <c r="G30" s="40"/>
      <c r="H30" s="40"/>
      <c r="I30" s="138"/>
      <c r="J30" s="152">
        <f>ROUND(J86, 2)</f>
        <v>0</v>
      </c>
      <c r="K30" s="40"/>
      <c r="L30" s="13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9"/>
      <c r="E31" s="149"/>
      <c r="F31" s="149"/>
      <c r="G31" s="149"/>
      <c r="H31" s="149"/>
      <c r="I31" s="150"/>
      <c r="J31" s="149"/>
      <c r="K31" s="149"/>
      <c r="L31" s="13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3" t="s">
        <v>37</v>
      </c>
      <c r="G32" s="40"/>
      <c r="H32" s="40"/>
      <c r="I32" s="154" t="s">
        <v>36</v>
      </c>
      <c r="J32" s="153" t="s">
        <v>38</v>
      </c>
      <c r="K32" s="40"/>
      <c r="L32" s="13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5" t="s">
        <v>39</v>
      </c>
      <c r="E33" s="136" t="s">
        <v>40</v>
      </c>
      <c r="F33" s="156">
        <f>ROUND((SUM(BE86:BE176)),  2)</f>
        <v>0</v>
      </c>
      <c r="G33" s="40"/>
      <c r="H33" s="40"/>
      <c r="I33" s="157">
        <v>0.20999999999999999</v>
      </c>
      <c r="J33" s="156">
        <f>ROUND(((SUM(BE86:BE176))*I33),  2)</f>
        <v>0</v>
      </c>
      <c r="K33" s="40"/>
      <c r="L33" s="13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6" t="s">
        <v>41</v>
      </c>
      <c r="F34" s="156">
        <f>ROUND((SUM(BF86:BF176)),  2)</f>
        <v>0</v>
      </c>
      <c r="G34" s="40"/>
      <c r="H34" s="40"/>
      <c r="I34" s="157">
        <v>0.14999999999999999</v>
      </c>
      <c r="J34" s="156">
        <f>ROUND(((SUM(BF86:BF176))*I34),  2)</f>
        <v>0</v>
      </c>
      <c r="K34" s="40"/>
      <c r="L34" s="13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6" t="s">
        <v>42</v>
      </c>
      <c r="F35" s="156">
        <f>ROUND((SUM(BG86:BG176)),  2)</f>
        <v>0</v>
      </c>
      <c r="G35" s="40"/>
      <c r="H35" s="40"/>
      <c r="I35" s="157">
        <v>0.20999999999999999</v>
      </c>
      <c r="J35" s="156">
        <f>0</f>
        <v>0</v>
      </c>
      <c r="K35" s="40"/>
      <c r="L35" s="13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6" t="s">
        <v>43</v>
      </c>
      <c r="F36" s="156">
        <f>ROUND((SUM(BH86:BH176)),  2)</f>
        <v>0</v>
      </c>
      <c r="G36" s="40"/>
      <c r="H36" s="40"/>
      <c r="I36" s="157">
        <v>0.14999999999999999</v>
      </c>
      <c r="J36" s="156">
        <f>0</f>
        <v>0</v>
      </c>
      <c r="K36" s="40"/>
      <c r="L36" s="13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6" t="s">
        <v>44</v>
      </c>
      <c r="F37" s="156">
        <f>ROUND((SUM(BI86:BI176)),  2)</f>
        <v>0</v>
      </c>
      <c r="G37" s="40"/>
      <c r="H37" s="40"/>
      <c r="I37" s="157">
        <v>0</v>
      </c>
      <c r="J37" s="156">
        <f>0</f>
        <v>0</v>
      </c>
      <c r="K37" s="40"/>
      <c r="L37" s="13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8"/>
      <c r="J38" s="40"/>
      <c r="K38" s="40"/>
      <c r="L38" s="13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8"/>
      <c r="D39" s="159" t="s">
        <v>45</v>
      </c>
      <c r="E39" s="160"/>
      <c r="F39" s="160"/>
      <c r="G39" s="161" t="s">
        <v>46</v>
      </c>
      <c r="H39" s="162" t="s">
        <v>47</v>
      </c>
      <c r="I39" s="163"/>
      <c r="J39" s="164">
        <f>SUM(J30:J37)</f>
        <v>0</v>
      </c>
      <c r="K39" s="165"/>
      <c r="L39" s="13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13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1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116</v>
      </c>
      <c r="D45" s="42"/>
      <c r="E45" s="42"/>
      <c r="F45" s="42"/>
      <c r="G45" s="42"/>
      <c r="H45" s="42"/>
      <c r="I45" s="138"/>
      <c r="J45" s="42"/>
      <c r="K45" s="42"/>
      <c r="L45" s="13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8"/>
      <c r="J46" s="42"/>
      <c r="K46" s="42"/>
      <c r="L46" s="1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138"/>
      <c r="J47" s="42"/>
      <c r="K47" s="42"/>
      <c r="L47" s="13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2" t="str">
        <f>E7</f>
        <v>Most Zlíchov</v>
      </c>
      <c r="F48" s="34"/>
      <c r="G48" s="34"/>
      <c r="H48" s="34"/>
      <c r="I48" s="138"/>
      <c r="J48" s="42"/>
      <c r="K48" s="42"/>
      <c r="L48" s="13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114</v>
      </c>
      <c r="D49" s="42"/>
      <c r="E49" s="42"/>
      <c r="F49" s="42"/>
      <c r="G49" s="42"/>
      <c r="H49" s="42"/>
      <c r="I49" s="138"/>
      <c r="J49" s="42"/>
      <c r="K49" s="42"/>
      <c r="L49" s="13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001 - DEMOLICE</v>
      </c>
      <c r="F50" s="42"/>
      <c r="G50" s="42"/>
      <c r="H50" s="42"/>
      <c r="I50" s="138"/>
      <c r="J50" s="42"/>
      <c r="K50" s="42"/>
      <c r="L50" s="13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8"/>
      <c r="J51" s="42"/>
      <c r="K51" s="42"/>
      <c r="L51" s="13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 xml:space="preserve"> </v>
      </c>
      <c r="G52" s="42"/>
      <c r="H52" s="42"/>
      <c r="I52" s="142" t="s">
        <v>23</v>
      </c>
      <c r="J52" s="74" t="str">
        <f>IF(J12="","",J12)</f>
        <v>13. 5. 2019</v>
      </c>
      <c r="K52" s="42"/>
      <c r="L52" s="13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8"/>
      <c r="J53" s="42"/>
      <c r="K53" s="42"/>
      <c r="L53" s="13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 xml:space="preserve"> </v>
      </c>
      <c r="G54" s="42"/>
      <c r="H54" s="42"/>
      <c r="I54" s="142" t="s">
        <v>30</v>
      </c>
      <c r="J54" s="38" t="str">
        <f>E21</f>
        <v xml:space="preserve"> </v>
      </c>
      <c r="K54" s="42"/>
      <c r="L54" s="13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28</v>
      </c>
      <c r="D55" s="42"/>
      <c r="E55" s="42"/>
      <c r="F55" s="29" t="str">
        <f>IF(E18="","",E18)</f>
        <v>Vyplň údaj</v>
      </c>
      <c r="G55" s="42"/>
      <c r="H55" s="42"/>
      <c r="I55" s="142" t="s">
        <v>32</v>
      </c>
      <c r="J55" s="38" t="str">
        <f>E24</f>
        <v xml:space="preserve"> </v>
      </c>
      <c r="K55" s="42"/>
      <c r="L55" s="13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8"/>
      <c r="J56" s="42"/>
      <c r="K56" s="42"/>
      <c r="L56" s="13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117</v>
      </c>
      <c r="D57" s="174"/>
      <c r="E57" s="174"/>
      <c r="F57" s="174"/>
      <c r="G57" s="174"/>
      <c r="H57" s="174"/>
      <c r="I57" s="175"/>
      <c r="J57" s="176" t="s">
        <v>118</v>
      </c>
      <c r="K57" s="174"/>
      <c r="L57" s="13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8"/>
      <c r="J58" s="42"/>
      <c r="K58" s="42"/>
      <c r="L58" s="13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67</v>
      </c>
      <c r="D59" s="42"/>
      <c r="E59" s="42"/>
      <c r="F59" s="42"/>
      <c r="G59" s="42"/>
      <c r="H59" s="42"/>
      <c r="I59" s="138"/>
      <c r="J59" s="104">
        <f>J86</f>
        <v>0</v>
      </c>
      <c r="K59" s="42"/>
      <c r="L59" s="13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119</v>
      </c>
    </row>
    <row r="60" s="9" customFormat="1" ht="24.96" customHeight="1">
      <c r="A60" s="9"/>
      <c r="B60" s="178"/>
      <c r="C60" s="179"/>
      <c r="D60" s="180" t="s">
        <v>184</v>
      </c>
      <c r="E60" s="181"/>
      <c r="F60" s="181"/>
      <c r="G60" s="181"/>
      <c r="H60" s="181"/>
      <c r="I60" s="182"/>
      <c r="J60" s="183">
        <f>J87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185</v>
      </c>
      <c r="E61" s="188"/>
      <c r="F61" s="188"/>
      <c r="G61" s="188"/>
      <c r="H61" s="188"/>
      <c r="I61" s="189"/>
      <c r="J61" s="190">
        <f>J88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5"/>
      <c r="C62" s="186"/>
      <c r="D62" s="187" t="s">
        <v>186</v>
      </c>
      <c r="E62" s="188"/>
      <c r="F62" s="188"/>
      <c r="G62" s="188"/>
      <c r="H62" s="188"/>
      <c r="I62" s="189"/>
      <c r="J62" s="190">
        <f>J123</f>
        <v>0</v>
      </c>
      <c r="K62" s="186"/>
      <c r="L62" s="19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5"/>
      <c r="C63" s="186"/>
      <c r="D63" s="187" t="s">
        <v>187</v>
      </c>
      <c r="E63" s="188"/>
      <c r="F63" s="188"/>
      <c r="G63" s="188"/>
      <c r="H63" s="188"/>
      <c r="I63" s="189"/>
      <c r="J63" s="190">
        <f>J158</f>
        <v>0</v>
      </c>
      <c r="K63" s="186"/>
      <c r="L63" s="19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86"/>
      <c r="D64" s="187" t="s">
        <v>188</v>
      </c>
      <c r="E64" s="188"/>
      <c r="F64" s="188"/>
      <c r="G64" s="188"/>
      <c r="H64" s="188"/>
      <c r="I64" s="189"/>
      <c r="J64" s="190">
        <f>J171</f>
        <v>0</v>
      </c>
      <c r="K64" s="186"/>
      <c r="L64" s="1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9" customFormat="1" ht="24.96" customHeight="1">
      <c r="A65" s="9"/>
      <c r="B65" s="178"/>
      <c r="C65" s="179"/>
      <c r="D65" s="180" t="s">
        <v>189</v>
      </c>
      <c r="E65" s="181"/>
      <c r="F65" s="181"/>
      <c r="G65" s="181"/>
      <c r="H65" s="181"/>
      <c r="I65" s="182"/>
      <c r="J65" s="183">
        <f>J173</f>
        <v>0</v>
      </c>
      <c r="K65" s="179"/>
      <c r="L65" s="184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10" customFormat="1" ht="19.92" customHeight="1">
      <c r="A66" s="10"/>
      <c r="B66" s="185"/>
      <c r="C66" s="186"/>
      <c r="D66" s="187" t="s">
        <v>190</v>
      </c>
      <c r="E66" s="188"/>
      <c r="F66" s="188"/>
      <c r="G66" s="188"/>
      <c r="H66" s="188"/>
      <c r="I66" s="189"/>
      <c r="J66" s="190">
        <f>J174</f>
        <v>0</v>
      </c>
      <c r="K66" s="186"/>
      <c r="L66" s="19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40"/>
      <c r="B67" s="41"/>
      <c r="C67" s="42"/>
      <c r="D67" s="42"/>
      <c r="E67" s="42"/>
      <c r="F67" s="42"/>
      <c r="G67" s="42"/>
      <c r="H67" s="42"/>
      <c r="I67" s="138"/>
      <c r="J67" s="42"/>
      <c r="K67" s="42"/>
      <c r="L67" s="139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6.96" customHeight="1">
      <c r="A68" s="40"/>
      <c r="B68" s="61"/>
      <c r="C68" s="62"/>
      <c r="D68" s="62"/>
      <c r="E68" s="62"/>
      <c r="F68" s="62"/>
      <c r="G68" s="62"/>
      <c r="H68" s="62"/>
      <c r="I68" s="168"/>
      <c r="J68" s="62"/>
      <c r="K68" s="62"/>
      <c r="L68" s="139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72" s="2" customFormat="1" ht="6.96" customHeight="1">
      <c r="A72" s="40"/>
      <c r="B72" s="63"/>
      <c r="C72" s="64"/>
      <c r="D72" s="64"/>
      <c r="E72" s="64"/>
      <c r="F72" s="64"/>
      <c r="G72" s="64"/>
      <c r="H72" s="64"/>
      <c r="I72" s="171"/>
      <c r="J72" s="64"/>
      <c r="K72" s="64"/>
      <c r="L72" s="13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24.96" customHeight="1">
      <c r="A73" s="40"/>
      <c r="B73" s="41"/>
      <c r="C73" s="25" t="s">
        <v>125</v>
      </c>
      <c r="D73" s="42"/>
      <c r="E73" s="42"/>
      <c r="F73" s="42"/>
      <c r="G73" s="42"/>
      <c r="H73" s="42"/>
      <c r="I73" s="138"/>
      <c r="J73" s="42"/>
      <c r="K73" s="42"/>
      <c r="L73" s="13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138"/>
      <c r="J74" s="42"/>
      <c r="K74" s="42"/>
      <c r="L74" s="13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16</v>
      </c>
      <c r="D75" s="42"/>
      <c r="E75" s="42"/>
      <c r="F75" s="42"/>
      <c r="G75" s="42"/>
      <c r="H75" s="42"/>
      <c r="I75" s="138"/>
      <c r="J75" s="42"/>
      <c r="K75" s="42"/>
      <c r="L75" s="13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6.5" customHeight="1">
      <c r="A76" s="40"/>
      <c r="B76" s="41"/>
      <c r="C76" s="42"/>
      <c r="D76" s="42"/>
      <c r="E76" s="172" t="str">
        <f>E7</f>
        <v>Most Zlíchov</v>
      </c>
      <c r="F76" s="34"/>
      <c r="G76" s="34"/>
      <c r="H76" s="34"/>
      <c r="I76" s="138"/>
      <c r="J76" s="42"/>
      <c r="K76" s="42"/>
      <c r="L76" s="13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114</v>
      </c>
      <c r="D77" s="42"/>
      <c r="E77" s="42"/>
      <c r="F77" s="42"/>
      <c r="G77" s="42"/>
      <c r="H77" s="42"/>
      <c r="I77" s="138"/>
      <c r="J77" s="42"/>
      <c r="K77" s="42"/>
      <c r="L77" s="13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6.5" customHeight="1">
      <c r="A78" s="40"/>
      <c r="B78" s="41"/>
      <c r="C78" s="42"/>
      <c r="D78" s="42"/>
      <c r="E78" s="71" t="str">
        <f>E9</f>
        <v>SO 001 - DEMOLICE</v>
      </c>
      <c r="F78" s="42"/>
      <c r="G78" s="42"/>
      <c r="H78" s="42"/>
      <c r="I78" s="138"/>
      <c r="J78" s="42"/>
      <c r="K78" s="42"/>
      <c r="L78" s="13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138"/>
      <c r="J79" s="42"/>
      <c r="K79" s="42"/>
      <c r="L79" s="13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21</v>
      </c>
      <c r="D80" s="42"/>
      <c r="E80" s="42"/>
      <c r="F80" s="29" t="str">
        <f>F12</f>
        <v xml:space="preserve"> </v>
      </c>
      <c r="G80" s="42"/>
      <c r="H80" s="42"/>
      <c r="I80" s="142" t="s">
        <v>23</v>
      </c>
      <c r="J80" s="74" t="str">
        <f>IF(J12="","",J12)</f>
        <v>13. 5. 2019</v>
      </c>
      <c r="K80" s="42"/>
      <c r="L80" s="13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138"/>
      <c r="J81" s="42"/>
      <c r="K81" s="42"/>
      <c r="L81" s="13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25</v>
      </c>
      <c r="D82" s="42"/>
      <c r="E82" s="42"/>
      <c r="F82" s="29" t="str">
        <f>E15</f>
        <v xml:space="preserve"> </v>
      </c>
      <c r="G82" s="42"/>
      <c r="H82" s="42"/>
      <c r="I82" s="142" t="s">
        <v>30</v>
      </c>
      <c r="J82" s="38" t="str">
        <f>E21</f>
        <v xml:space="preserve"> </v>
      </c>
      <c r="K82" s="42"/>
      <c r="L82" s="13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15" customHeight="1">
      <c r="A83" s="40"/>
      <c r="B83" s="41"/>
      <c r="C83" s="34" t="s">
        <v>28</v>
      </c>
      <c r="D83" s="42"/>
      <c r="E83" s="42"/>
      <c r="F83" s="29" t="str">
        <f>IF(E18="","",E18)</f>
        <v>Vyplň údaj</v>
      </c>
      <c r="G83" s="42"/>
      <c r="H83" s="42"/>
      <c r="I83" s="142" t="s">
        <v>32</v>
      </c>
      <c r="J83" s="38" t="str">
        <f>E24</f>
        <v xml:space="preserve"> </v>
      </c>
      <c r="K83" s="42"/>
      <c r="L83" s="13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0.32" customHeight="1">
      <c r="A84" s="40"/>
      <c r="B84" s="41"/>
      <c r="C84" s="42"/>
      <c r="D84" s="42"/>
      <c r="E84" s="42"/>
      <c r="F84" s="42"/>
      <c r="G84" s="42"/>
      <c r="H84" s="42"/>
      <c r="I84" s="138"/>
      <c r="J84" s="42"/>
      <c r="K84" s="42"/>
      <c r="L84" s="13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11" customFormat="1" ht="29.28" customHeight="1">
      <c r="A85" s="192"/>
      <c r="B85" s="193"/>
      <c r="C85" s="194" t="s">
        <v>126</v>
      </c>
      <c r="D85" s="195" t="s">
        <v>54</v>
      </c>
      <c r="E85" s="195" t="s">
        <v>50</v>
      </c>
      <c r="F85" s="195" t="s">
        <v>51</v>
      </c>
      <c r="G85" s="195" t="s">
        <v>127</v>
      </c>
      <c r="H85" s="195" t="s">
        <v>128</v>
      </c>
      <c r="I85" s="196" t="s">
        <v>129</v>
      </c>
      <c r="J85" s="195" t="s">
        <v>118</v>
      </c>
      <c r="K85" s="197" t="s">
        <v>130</v>
      </c>
      <c r="L85" s="198"/>
      <c r="M85" s="94" t="s">
        <v>19</v>
      </c>
      <c r="N85" s="95" t="s">
        <v>39</v>
      </c>
      <c r="O85" s="95" t="s">
        <v>131</v>
      </c>
      <c r="P85" s="95" t="s">
        <v>132</v>
      </c>
      <c r="Q85" s="95" t="s">
        <v>133</v>
      </c>
      <c r="R85" s="95" t="s">
        <v>134</v>
      </c>
      <c r="S85" s="95" t="s">
        <v>135</v>
      </c>
      <c r="T85" s="96" t="s">
        <v>136</v>
      </c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</row>
    <row r="86" s="2" customFormat="1" ht="22.8" customHeight="1">
      <c r="A86" s="40"/>
      <c r="B86" s="41"/>
      <c r="C86" s="101" t="s">
        <v>137</v>
      </c>
      <c r="D86" s="42"/>
      <c r="E86" s="42"/>
      <c r="F86" s="42"/>
      <c r="G86" s="42"/>
      <c r="H86" s="42"/>
      <c r="I86" s="138"/>
      <c r="J86" s="199">
        <f>BK86</f>
        <v>0</v>
      </c>
      <c r="K86" s="42"/>
      <c r="L86" s="46"/>
      <c r="M86" s="97"/>
      <c r="N86" s="200"/>
      <c r="O86" s="98"/>
      <c r="P86" s="201">
        <f>P87+P173</f>
        <v>0</v>
      </c>
      <c r="Q86" s="98"/>
      <c r="R86" s="201">
        <f>R87+R173</f>
        <v>16.120648169999999</v>
      </c>
      <c r="S86" s="98"/>
      <c r="T86" s="202">
        <f>T87+T173</f>
        <v>809.79544999999996</v>
      </c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T86" s="19" t="s">
        <v>68</v>
      </c>
      <c r="AU86" s="19" t="s">
        <v>119</v>
      </c>
      <c r="BK86" s="203">
        <f>BK87+BK173</f>
        <v>0</v>
      </c>
    </row>
    <row r="87" s="12" customFormat="1" ht="25.92" customHeight="1">
      <c r="A87" s="12"/>
      <c r="B87" s="204"/>
      <c r="C87" s="205"/>
      <c r="D87" s="206" t="s">
        <v>68</v>
      </c>
      <c r="E87" s="207" t="s">
        <v>191</v>
      </c>
      <c r="F87" s="207" t="s">
        <v>192</v>
      </c>
      <c r="G87" s="205"/>
      <c r="H87" s="205"/>
      <c r="I87" s="208"/>
      <c r="J87" s="209">
        <f>BK87</f>
        <v>0</v>
      </c>
      <c r="K87" s="205"/>
      <c r="L87" s="210"/>
      <c r="M87" s="211"/>
      <c r="N87" s="212"/>
      <c r="O87" s="212"/>
      <c r="P87" s="213">
        <f>P88+P123+P158+P171</f>
        <v>0</v>
      </c>
      <c r="Q87" s="212"/>
      <c r="R87" s="213">
        <f>R88+R123+R158+R171</f>
        <v>16.120648169999999</v>
      </c>
      <c r="S87" s="212"/>
      <c r="T87" s="214">
        <f>T88+T123+T158+T171</f>
        <v>806.71544999999992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15" t="s">
        <v>77</v>
      </c>
      <c r="AT87" s="216" t="s">
        <v>68</v>
      </c>
      <c r="AU87" s="216" t="s">
        <v>69</v>
      </c>
      <c r="AY87" s="215" t="s">
        <v>141</v>
      </c>
      <c r="BK87" s="217">
        <f>BK88+BK123+BK158+BK171</f>
        <v>0</v>
      </c>
    </row>
    <row r="88" s="12" customFormat="1" ht="22.8" customHeight="1">
      <c r="A88" s="12"/>
      <c r="B88" s="204"/>
      <c r="C88" s="205"/>
      <c r="D88" s="206" t="s">
        <v>68</v>
      </c>
      <c r="E88" s="218" t="s">
        <v>77</v>
      </c>
      <c r="F88" s="218" t="s">
        <v>193</v>
      </c>
      <c r="G88" s="205"/>
      <c r="H88" s="205"/>
      <c r="I88" s="208"/>
      <c r="J88" s="219">
        <f>BK88</f>
        <v>0</v>
      </c>
      <c r="K88" s="205"/>
      <c r="L88" s="210"/>
      <c r="M88" s="211"/>
      <c r="N88" s="212"/>
      <c r="O88" s="212"/>
      <c r="P88" s="213">
        <f>SUM(P89:P122)</f>
        <v>0</v>
      </c>
      <c r="Q88" s="212"/>
      <c r="R88" s="213">
        <f>SUM(R89:R122)</f>
        <v>0</v>
      </c>
      <c r="S88" s="212"/>
      <c r="T88" s="214">
        <f>SUM(T89:T122)</f>
        <v>468.75225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15" t="s">
        <v>77</v>
      </c>
      <c r="AT88" s="216" t="s">
        <v>68</v>
      </c>
      <c r="AU88" s="216" t="s">
        <v>77</v>
      </c>
      <c r="AY88" s="215" t="s">
        <v>141</v>
      </c>
      <c r="BK88" s="217">
        <f>SUM(BK89:BK122)</f>
        <v>0</v>
      </c>
    </row>
    <row r="89" s="2" customFormat="1" ht="24" customHeight="1">
      <c r="A89" s="40"/>
      <c r="B89" s="41"/>
      <c r="C89" s="220" t="s">
        <v>77</v>
      </c>
      <c r="D89" s="220" t="s">
        <v>144</v>
      </c>
      <c r="E89" s="221" t="s">
        <v>194</v>
      </c>
      <c r="F89" s="222" t="s">
        <v>195</v>
      </c>
      <c r="G89" s="223" t="s">
        <v>196</v>
      </c>
      <c r="H89" s="224">
        <v>78.75</v>
      </c>
      <c r="I89" s="225"/>
      <c r="J89" s="226">
        <f>ROUND(I89*H89,2)</f>
        <v>0</v>
      </c>
      <c r="K89" s="222" t="s">
        <v>197</v>
      </c>
      <c r="L89" s="46"/>
      <c r="M89" s="227" t="s">
        <v>19</v>
      </c>
      <c r="N89" s="228" t="s">
        <v>40</v>
      </c>
      <c r="O89" s="86"/>
      <c r="P89" s="229">
        <f>O89*H89</f>
        <v>0</v>
      </c>
      <c r="Q89" s="229">
        <v>0</v>
      </c>
      <c r="R89" s="229">
        <f>Q89*H89</f>
        <v>0</v>
      </c>
      <c r="S89" s="229">
        <v>0.63</v>
      </c>
      <c r="T89" s="230">
        <f>S89*H89</f>
        <v>49.612499999999997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R89" s="231" t="s">
        <v>161</v>
      </c>
      <c r="AT89" s="231" t="s">
        <v>144</v>
      </c>
      <c r="AU89" s="231" t="s">
        <v>79</v>
      </c>
      <c r="AY89" s="19" t="s">
        <v>141</v>
      </c>
      <c r="BE89" s="232">
        <f>IF(N89="základní",J89,0)</f>
        <v>0</v>
      </c>
      <c r="BF89" s="232">
        <f>IF(N89="snížená",J89,0)</f>
        <v>0</v>
      </c>
      <c r="BG89" s="232">
        <f>IF(N89="zákl. přenesená",J89,0)</f>
        <v>0</v>
      </c>
      <c r="BH89" s="232">
        <f>IF(N89="sníž. přenesená",J89,0)</f>
        <v>0</v>
      </c>
      <c r="BI89" s="232">
        <f>IF(N89="nulová",J89,0)</f>
        <v>0</v>
      </c>
      <c r="BJ89" s="19" t="s">
        <v>77</v>
      </c>
      <c r="BK89" s="232">
        <f>ROUND(I89*H89,2)</f>
        <v>0</v>
      </c>
      <c r="BL89" s="19" t="s">
        <v>161</v>
      </c>
      <c r="BM89" s="231" t="s">
        <v>198</v>
      </c>
    </row>
    <row r="90" s="14" customFormat="1">
      <c r="A90" s="14"/>
      <c r="B90" s="250"/>
      <c r="C90" s="251"/>
      <c r="D90" s="235" t="s">
        <v>170</v>
      </c>
      <c r="E90" s="252" t="s">
        <v>19</v>
      </c>
      <c r="F90" s="253" t="s">
        <v>199</v>
      </c>
      <c r="G90" s="251"/>
      <c r="H90" s="252" t="s">
        <v>19</v>
      </c>
      <c r="I90" s="254"/>
      <c r="J90" s="251"/>
      <c r="K90" s="251"/>
      <c r="L90" s="255"/>
      <c r="M90" s="256"/>
      <c r="N90" s="257"/>
      <c r="O90" s="257"/>
      <c r="P90" s="257"/>
      <c r="Q90" s="257"/>
      <c r="R90" s="257"/>
      <c r="S90" s="257"/>
      <c r="T90" s="258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T90" s="259" t="s">
        <v>170</v>
      </c>
      <c r="AU90" s="259" t="s">
        <v>79</v>
      </c>
      <c r="AV90" s="14" t="s">
        <v>77</v>
      </c>
      <c r="AW90" s="14" t="s">
        <v>31</v>
      </c>
      <c r="AX90" s="14" t="s">
        <v>69</v>
      </c>
      <c r="AY90" s="259" t="s">
        <v>141</v>
      </c>
    </row>
    <row r="91" s="13" customFormat="1">
      <c r="A91" s="13"/>
      <c r="B91" s="233"/>
      <c r="C91" s="234"/>
      <c r="D91" s="235" t="s">
        <v>170</v>
      </c>
      <c r="E91" s="236" t="s">
        <v>19</v>
      </c>
      <c r="F91" s="237" t="s">
        <v>200</v>
      </c>
      <c r="G91" s="234"/>
      <c r="H91" s="238">
        <v>78.75</v>
      </c>
      <c r="I91" s="239"/>
      <c r="J91" s="234"/>
      <c r="K91" s="234"/>
      <c r="L91" s="240"/>
      <c r="M91" s="241"/>
      <c r="N91" s="242"/>
      <c r="O91" s="242"/>
      <c r="P91" s="242"/>
      <c r="Q91" s="242"/>
      <c r="R91" s="242"/>
      <c r="S91" s="242"/>
      <c r="T91" s="24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44" t="s">
        <v>170</v>
      </c>
      <c r="AU91" s="244" t="s">
        <v>79</v>
      </c>
      <c r="AV91" s="13" t="s">
        <v>79</v>
      </c>
      <c r="AW91" s="13" t="s">
        <v>31</v>
      </c>
      <c r="AX91" s="13" t="s">
        <v>77</v>
      </c>
      <c r="AY91" s="244" t="s">
        <v>141</v>
      </c>
    </row>
    <row r="92" s="2" customFormat="1" ht="24" customHeight="1">
      <c r="A92" s="40"/>
      <c r="B92" s="41"/>
      <c r="C92" s="220" t="s">
        <v>79</v>
      </c>
      <c r="D92" s="220" t="s">
        <v>144</v>
      </c>
      <c r="E92" s="221" t="s">
        <v>201</v>
      </c>
      <c r="F92" s="222" t="s">
        <v>202</v>
      </c>
      <c r="G92" s="223" t="s">
        <v>196</v>
      </c>
      <c r="H92" s="224">
        <v>78.75</v>
      </c>
      <c r="I92" s="225"/>
      <c r="J92" s="226">
        <f>ROUND(I92*H92,2)</f>
        <v>0</v>
      </c>
      <c r="K92" s="222" t="s">
        <v>197</v>
      </c>
      <c r="L92" s="46"/>
      <c r="M92" s="227" t="s">
        <v>19</v>
      </c>
      <c r="N92" s="228" t="s">
        <v>40</v>
      </c>
      <c r="O92" s="86"/>
      <c r="P92" s="229">
        <f>O92*H92</f>
        <v>0</v>
      </c>
      <c r="Q92" s="229">
        <v>0</v>
      </c>
      <c r="R92" s="229">
        <f>Q92*H92</f>
        <v>0</v>
      </c>
      <c r="S92" s="229">
        <v>0.098000000000000004</v>
      </c>
      <c r="T92" s="230">
        <f>S92*H92</f>
        <v>7.7175000000000002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31" t="s">
        <v>161</v>
      </c>
      <c r="AT92" s="231" t="s">
        <v>144</v>
      </c>
      <c r="AU92" s="231" t="s">
        <v>79</v>
      </c>
      <c r="AY92" s="19" t="s">
        <v>141</v>
      </c>
      <c r="BE92" s="232">
        <f>IF(N92="základní",J92,0)</f>
        <v>0</v>
      </c>
      <c r="BF92" s="232">
        <f>IF(N92="snížená",J92,0)</f>
        <v>0</v>
      </c>
      <c r="BG92" s="232">
        <f>IF(N92="zákl. přenesená",J92,0)</f>
        <v>0</v>
      </c>
      <c r="BH92" s="232">
        <f>IF(N92="sníž. přenesená",J92,0)</f>
        <v>0</v>
      </c>
      <c r="BI92" s="232">
        <f>IF(N92="nulová",J92,0)</f>
        <v>0</v>
      </c>
      <c r="BJ92" s="19" t="s">
        <v>77</v>
      </c>
      <c r="BK92" s="232">
        <f>ROUND(I92*H92,2)</f>
        <v>0</v>
      </c>
      <c r="BL92" s="19" t="s">
        <v>161</v>
      </c>
      <c r="BM92" s="231" t="s">
        <v>203</v>
      </c>
    </row>
    <row r="93" s="14" customFormat="1">
      <c r="A93" s="14"/>
      <c r="B93" s="250"/>
      <c r="C93" s="251"/>
      <c r="D93" s="235" t="s">
        <v>170</v>
      </c>
      <c r="E93" s="252" t="s">
        <v>19</v>
      </c>
      <c r="F93" s="253" t="s">
        <v>204</v>
      </c>
      <c r="G93" s="251"/>
      <c r="H93" s="252" t="s">
        <v>19</v>
      </c>
      <c r="I93" s="254"/>
      <c r="J93" s="251"/>
      <c r="K93" s="251"/>
      <c r="L93" s="255"/>
      <c r="M93" s="256"/>
      <c r="N93" s="257"/>
      <c r="O93" s="257"/>
      <c r="P93" s="257"/>
      <c r="Q93" s="257"/>
      <c r="R93" s="257"/>
      <c r="S93" s="257"/>
      <c r="T93" s="258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T93" s="259" t="s">
        <v>170</v>
      </c>
      <c r="AU93" s="259" t="s">
        <v>79</v>
      </c>
      <c r="AV93" s="14" t="s">
        <v>77</v>
      </c>
      <c r="AW93" s="14" t="s">
        <v>31</v>
      </c>
      <c r="AX93" s="14" t="s">
        <v>69</v>
      </c>
      <c r="AY93" s="259" t="s">
        <v>141</v>
      </c>
    </row>
    <row r="94" s="13" customFormat="1">
      <c r="A94" s="13"/>
      <c r="B94" s="233"/>
      <c r="C94" s="234"/>
      <c r="D94" s="235" t="s">
        <v>170</v>
      </c>
      <c r="E94" s="236" t="s">
        <v>19</v>
      </c>
      <c r="F94" s="237" t="s">
        <v>200</v>
      </c>
      <c r="G94" s="234"/>
      <c r="H94" s="238">
        <v>78.75</v>
      </c>
      <c r="I94" s="239"/>
      <c r="J94" s="234"/>
      <c r="K94" s="234"/>
      <c r="L94" s="240"/>
      <c r="M94" s="241"/>
      <c r="N94" s="242"/>
      <c r="O94" s="242"/>
      <c r="P94" s="242"/>
      <c r="Q94" s="242"/>
      <c r="R94" s="242"/>
      <c r="S94" s="242"/>
      <c r="T94" s="24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44" t="s">
        <v>170</v>
      </c>
      <c r="AU94" s="244" t="s">
        <v>79</v>
      </c>
      <c r="AV94" s="13" t="s">
        <v>79</v>
      </c>
      <c r="AW94" s="13" t="s">
        <v>31</v>
      </c>
      <c r="AX94" s="13" t="s">
        <v>77</v>
      </c>
      <c r="AY94" s="244" t="s">
        <v>141</v>
      </c>
    </row>
    <row r="95" s="2" customFormat="1" ht="24" customHeight="1">
      <c r="A95" s="40"/>
      <c r="B95" s="41"/>
      <c r="C95" s="220" t="s">
        <v>155</v>
      </c>
      <c r="D95" s="220" t="s">
        <v>144</v>
      </c>
      <c r="E95" s="221" t="s">
        <v>205</v>
      </c>
      <c r="F95" s="222" t="s">
        <v>206</v>
      </c>
      <c r="G95" s="223" t="s">
        <v>196</v>
      </c>
      <c r="H95" s="224">
        <v>297</v>
      </c>
      <c r="I95" s="225"/>
      <c r="J95" s="226">
        <f>ROUND(I95*H95,2)</f>
        <v>0</v>
      </c>
      <c r="K95" s="222" t="s">
        <v>197</v>
      </c>
      <c r="L95" s="46"/>
      <c r="M95" s="227" t="s">
        <v>19</v>
      </c>
      <c r="N95" s="228" t="s">
        <v>40</v>
      </c>
      <c r="O95" s="86"/>
      <c r="P95" s="229">
        <f>O95*H95</f>
        <v>0</v>
      </c>
      <c r="Q95" s="229">
        <v>0</v>
      </c>
      <c r="R95" s="229">
        <f>Q95*H95</f>
        <v>0</v>
      </c>
      <c r="S95" s="229">
        <v>0.22</v>
      </c>
      <c r="T95" s="230">
        <f>S95*H95</f>
        <v>65.340000000000003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31" t="s">
        <v>161</v>
      </c>
      <c r="AT95" s="231" t="s">
        <v>144</v>
      </c>
      <c r="AU95" s="231" t="s">
        <v>79</v>
      </c>
      <c r="AY95" s="19" t="s">
        <v>141</v>
      </c>
      <c r="BE95" s="232">
        <f>IF(N95="základní",J95,0)</f>
        <v>0</v>
      </c>
      <c r="BF95" s="232">
        <f>IF(N95="snížená",J95,0)</f>
        <v>0</v>
      </c>
      <c r="BG95" s="232">
        <f>IF(N95="zákl. přenesená",J95,0)</f>
        <v>0</v>
      </c>
      <c r="BH95" s="232">
        <f>IF(N95="sníž. přenesená",J95,0)</f>
        <v>0</v>
      </c>
      <c r="BI95" s="232">
        <f>IF(N95="nulová",J95,0)</f>
        <v>0</v>
      </c>
      <c r="BJ95" s="19" t="s">
        <v>77</v>
      </c>
      <c r="BK95" s="232">
        <f>ROUND(I95*H95,2)</f>
        <v>0</v>
      </c>
      <c r="BL95" s="19" t="s">
        <v>161</v>
      </c>
      <c r="BM95" s="231" t="s">
        <v>207</v>
      </c>
    </row>
    <row r="96" s="14" customFormat="1">
      <c r="A96" s="14"/>
      <c r="B96" s="250"/>
      <c r="C96" s="251"/>
      <c r="D96" s="235" t="s">
        <v>170</v>
      </c>
      <c r="E96" s="252" t="s">
        <v>19</v>
      </c>
      <c r="F96" s="253" t="s">
        <v>208</v>
      </c>
      <c r="G96" s="251"/>
      <c r="H96" s="252" t="s">
        <v>19</v>
      </c>
      <c r="I96" s="254"/>
      <c r="J96" s="251"/>
      <c r="K96" s="251"/>
      <c r="L96" s="255"/>
      <c r="M96" s="256"/>
      <c r="N96" s="257"/>
      <c r="O96" s="257"/>
      <c r="P96" s="257"/>
      <c r="Q96" s="257"/>
      <c r="R96" s="257"/>
      <c r="S96" s="257"/>
      <c r="T96" s="258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59" t="s">
        <v>170</v>
      </c>
      <c r="AU96" s="259" t="s">
        <v>79</v>
      </c>
      <c r="AV96" s="14" t="s">
        <v>77</v>
      </c>
      <c r="AW96" s="14" t="s">
        <v>31</v>
      </c>
      <c r="AX96" s="14" t="s">
        <v>69</v>
      </c>
      <c r="AY96" s="259" t="s">
        <v>141</v>
      </c>
    </row>
    <row r="97" s="13" customFormat="1">
      <c r="A97" s="13"/>
      <c r="B97" s="233"/>
      <c r="C97" s="234"/>
      <c r="D97" s="235" t="s">
        <v>170</v>
      </c>
      <c r="E97" s="236" t="s">
        <v>19</v>
      </c>
      <c r="F97" s="237" t="s">
        <v>209</v>
      </c>
      <c r="G97" s="234"/>
      <c r="H97" s="238">
        <v>297</v>
      </c>
      <c r="I97" s="239"/>
      <c r="J97" s="234"/>
      <c r="K97" s="234"/>
      <c r="L97" s="240"/>
      <c r="M97" s="241"/>
      <c r="N97" s="242"/>
      <c r="O97" s="242"/>
      <c r="P97" s="242"/>
      <c r="Q97" s="242"/>
      <c r="R97" s="242"/>
      <c r="S97" s="242"/>
      <c r="T97" s="24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44" t="s">
        <v>170</v>
      </c>
      <c r="AU97" s="244" t="s">
        <v>79</v>
      </c>
      <c r="AV97" s="13" t="s">
        <v>79</v>
      </c>
      <c r="AW97" s="13" t="s">
        <v>31</v>
      </c>
      <c r="AX97" s="13" t="s">
        <v>77</v>
      </c>
      <c r="AY97" s="244" t="s">
        <v>141</v>
      </c>
    </row>
    <row r="98" s="2" customFormat="1" ht="24" customHeight="1">
      <c r="A98" s="40"/>
      <c r="B98" s="41"/>
      <c r="C98" s="220" t="s">
        <v>161</v>
      </c>
      <c r="D98" s="220" t="s">
        <v>144</v>
      </c>
      <c r="E98" s="221" t="s">
        <v>210</v>
      </c>
      <c r="F98" s="222" t="s">
        <v>211</v>
      </c>
      <c r="G98" s="223" t="s">
        <v>196</v>
      </c>
      <c r="H98" s="224">
        <v>555.5</v>
      </c>
      <c r="I98" s="225"/>
      <c r="J98" s="226">
        <f>ROUND(I98*H98,2)</f>
        <v>0</v>
      </c>
      <c r="K98" s="222" t="s">
        <v>197</v>
      </c>
      <c r="L98" s="46"/>
      <c r="M98" s="227" t="s">
        <v>19</v>
      </c>
      <c r="N98" s="228" t="s">
        <v>40</v>
      </c>
      <c r="O98" s="86"/>
      <c r="P98" s="229">
        <f>O98*H98</f>
        <v>0</v>
      </c>
      <c r="Q98" s="229">
        <v>0</v>
      </c>
      <c r="R98" s="229">
        <f>Q98*H98</f>
        <v>0</v>
      </c>
      <c r="S98" s="229">
        <v>0.58199999999999996</v>
      </c>
      <c r="T98" s="230">
        <f>S98*H98</f>
        <v>323.30099999999999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31" t="s">
        <v>161</v>
      </c>
      <c r="AT98" s="231" t="s">
        <v>144</v>
      </c>
      <c r="AU98" s="231" t="s">
        <v>79</v>
      </c>
      <c r="AY98" s="19" t="s">
        <v>141</v>
      </c>
      <c r="BE98" s="232">
        <f>IF(N98="základní",J98,0)</f>
        <v>0</v>
      </c>
      <c r="BF98" s="232">
        <f>IF(N98="snížená",J98,0)</f>
        <v>0</v>
      </c>
      <c r="BG98" s="232">
        <f>IF(N98="zákl. přenesená",J98,0)</f>
        <v>0</v>
      </c>
      <c r="BH98" s="232">
        <f>IF(N98="sníž. přenesená",J98,0)</f>
        <v>0</v>
      </c>
      <c r="BI98" s="232">
        <f>IF(N98="nulová",J98,0)</f>
        <v>0</v>
      </c>
      <c r="BJ98" s="19" t="s">
        <v>77</v>
      </c>
      <c r="BK98" s="232">
        <f>ROUND(I98*H98,2)</f>
        <v>0</v>
      </c>
      <c r="BL98" s="19" t="s">
        <v>161</v>
      </c>
      <c r="BM98" s="231" t="s">
        <v>212</v>
      </c>
    </row>
    <row r="99" s="14" customFormat="1">
      <c r="A99" s="14"/>
      <c r="B99" s="250"/>
      <c r="C99" s="251"/>
      <c r="D99" s="235" t="s">
        <v>170</v>
      </c>
      <c r="E99" s="252" t="s">
        <v>19</v>
      </c>
      <c r="F99" s="253" t="s">
        <v>213</v>
      </c>
      <c r="G99" s="251"/>
      <c r="H99" s="252" t="s">
        <v>19</v>
      </c>
      <c r="I99" s="254"/>
      <c r="J99" s="251"/>
      <c r="K99" s="251"/>
      <c r="L99" s="255"/>
      <c r="M99" s="256"/>
      <c r="N99" s="257"/>
      <c r="O99" s="257"/>
      <c r="P99" s="257"/>
      <c r="Q99" s="257"/>
      <c r="R99" s="257"/>
      <c r="S99" s="257"/>
      <c r="T99" s="258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59" t="s">
        <v>170</v>
      </c>
      <c r="AU99" s="259" t="s">
        <v>79</v>
      </c>
      <c r="AV99" s="14" t="s">
        <v>77</v>
      </c>
      <c r="AW99" s="14" t="s">
        <v>31</v>
      </c>
      <c r="AX99" s="14" t="s">
        <v>69</v>
      </c>
      <c r="AY99" s="259" t="s">
        <v>141</v>
      </c>
    </row>
    <row r="100" s="13" customFormat="1">
      <c r="A100" s="13"/>
      <c r="B100" s="233"/>
      <c r="C100" s="234"/>
      <c r="D100" s="235" t="s">
        <v>170</v>
      </c>
      <c r="E100" s="236" t="s">
        <v>19</v>
      </c>
      <c r="F100" s="237" t="s">
        <v>214</v>
      </c>
      <c r="G100" s="234"/>
      <c r="H100" s="238">
        <v>555.5</v>
      </c>
      <c r="I100" s="239"/>
      <c r="J100" s="234"/>
      <c r="K100" s="234"/>
      <c r="L100" s="240"/>
      <c r="M100" s="241"/>
      <c r="N100" s="242"/>
      <c r="O100" s="242"/>
      <c r="P100" s="242"/>
      <c r="Q100" s="242"/>
      <c r="R100" s="242"/>
      <c r="S100" s="242"/>
      <c r="T100" s="24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4" t="s">
        <v>170</v>
      </c>
      <c r="AU100" s="244" t="s">
        <v>79</v>
      </c>
      <c r="AV100" s="13" t="s">
        <v>79</v>
      </c>
      <c r="AW100" s="13" t="s">
        <v>31</v>
      </c>
      <c r="AX100" s="13" t="s">
        <v>77</v>
      </c>
      <c r="AY100" s="244" t="s">
        <v>141</v>
      </c>
    </row>
    <row r="101" s="2" customFormat="1" ht="24" customHeight="1">
      <c r="A101" s="40"/>
      <c r="B101" s="41"/>
      <c r="C101" s="220" t="s">
        <v>140</v>
      </c>
      <c r="D101" s="220" t="s">
        <v>144</v>
      </c>
      <c r="E101" s="221" t="s">
        <v>215</v>
      </c>
      <c r="F101" s="222" t="s">
        <v>216</v>
      </c>
      <c r="G101" s="223" t="s">
        <v>196</v>
      </c>
      <c r="H101" s="224">
        <v>20.25</v>
      </c>
      <c r="I101" s="225"/>
      <c r="J101" s="226">
        <f>ROUND(I101*H101,2)</f>
        <v>0</v>
      </c>
      <c r="K101" s="222" t="s">
        <v>197</v>
      </c>
      <c r="L101" s="46"/>
      <c r="M101" s="227" t="s">
        <v>19</v>
      </c>
      <c r="N101" s="228" t="s">
        <v>40</v>
      </c>
      <c r="O101" s="86"/>
      <c r="P101" s="229">
        <f>O101*H101</f>
        <v>0</v>
      </c>
      <c r="Q101" s="229">
        <v>0</v>
      </c>
      <c r="R101" s="229">
        <f>Q101*H101</f>
        <v>0</v>
      </c>
      <c r="S101" s="229">
        <v>1.125</v>
      </c>
      <c r="T101" s="230">
        <f>S101*H101</f>
        <v>22.78125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31" t="s">
        <v>161</v>
      </c>
      <c r="AT101" s="231" t="s">
        <v>144</v>
      </c>
      <c r="AU101" s="231" t="s">
        <v>79</v>
      </c>
      <c r="AY101" s="19" t="s">
        <v>141</v>
      </c>
      <c r="BE101" s="232">
        <f>IF(N101="základní",J101,0)</f>
        <v>0</v>
      </c>
      <c r="BF101" s="232">
        <f>IF(N101="snížená",J101,0)</f>
        <v>0</v>
      </c>
      <c r="BG101" s="232">
        <f>IF(N101="zákl. přenesená",J101,0)</f>
        <v>0</v>
      </c>
      <c r="BH101" s="232">
        <f>IF(N101="sníž. přenesená",J101,0)</f>
        <v>0</v>
      </c>
      <c r="BI101" s="232">
        <f>IF(N101="nulová",J101,0)</f>
        <v>0</v>
      </c>
      <c r="BJ101" s="19" t="s">
        <v>77</v>
      </c>
      <c r="BK101" s="232">
        <f>ROUND(I101*H101,2)</f>
        <v>0</v>
      </c>
      <c r="BL101" s="19" t="s">
        <v>161</v>
      </c>
      <c r="BM101" s="231" t="s">
        <v>217</v>
      </c>
    </row>
    <row r="102" s="14" customFormat="1">
      <c r="A102" s="14"/>
      <c r="B102" s="250"/>
      <c r="C102" s="251"/>
      <c r="D102" s="235" t="s">
        <v>170</v>
      </c>
      <c r="E102" s="252" t="s">
        <v>19</v>
      </c>
      <c r="F102" s="253" t="s">
        <v>218</v>
      </c>
      <c r="G102" s="251"/>
      <c r="H102" s="252" t="s">
        <v>19</v>
      </c>
      <c r="I102" s="254"/>
      <c r="J102" s="251"/>
      <c r="K102" s="251"/>
      <c r="L102" s="255"/>
      <c r="M102" s="256"/>
      <c r="N102" s="257"/>
      <c r="O102" s="257"/>
      <c r="P102" s="257"/>
      <c r="Q102" s="257"/>
      <c r="R102" s="257"/>
      <c r="S102" s="257"/>
      <c r="T102" s="258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59" t="s">
        <v>170</v>
      </c>
      <c r="AU102" s="259" t="s">
        <v>79</v>
      </c>
      <c r="AV102" s="14" t="s">
        <v>77</v>
      </c>
      <c r="AW102" s="14" t="s">
        <v>31</v>
      </c>
      <c r="AX102" s="14" t="s">
        <v>69</v>
      </c>
      <c r="AY102" s="259" t="s">
        <v>141</v>
      </c>
    </row>
    <row r="103" s="13" customFormat="1">
      <c r="A103" s="13"/>
      <c r="B103" s="233"/>
      <c r="C103" s="234"/>
      <c r="D103" s="235" t="s">
        <v>170</v>
      </c>
      <c r="E103" s="236" t="s">
        <v>19</v>
      </c>
      <c r="F103" s="237" t="s">
        <v>219</v>
      </c>
      <c r="G103" s="234"/>
      <c r="H103" s="238">
        <v>20.25</v>
      </c>
      <c r="I103" s="239"/>
      <c r="J103" s="234"/>
      <c r="K103" s="234"/>
      <c r="L103" s="240"/>
      <c r="M103" s="241"/>
      <c r="N103" s="242"/>
      <c r="O103" s="242"/>
      <c r="P103" s="242"/>
      <c r="Q103" s="242"/>
      <c r="R103" s="242"/>
      <c r="S103" s="242"/>
      <c r="T103" s="24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4" t="s">
        <v>170</v>
      </c>
      <c r="AU103" s="244" t="s">
        <v>79</v>
      </c>
      <c r="AV103" s="13" t="s">
        <v>79</v>
      </c>
      <c r="AW103" s="13" t="s">
        <v>31</v>
      </c>
      <c r="AX103" s="13" t="s">
        <v>77</v>
      </c>
      <c r="AY103" s="244" t="s">
        <v>141</v>
      </c>
    </row>
    <row r="104" s="2" customFormat="1" ht="24" customHeight="1">
      <c r="A104" s="40"/>
      <c r="B104" s="41"/>
      <c r="C104" s="220" t="s">
        <v>172</v>
      </c>
      <c r="D104" s="220" t="s">
        <v>144</v>
      </c>
      <c r="E104" s="221" t="s">
        <v>220</v>
      </c>
      <c r="F104" s="222" t="s">
        <v>221</v>
      </c>
      <c r="G104" s="223" t="s">
        <v>222</v>
      </c>
      <c r="H104" s="224">
        <v>186.59999999999999</v>
      </c>
      <c r="I104" s="225"/>
      <c r="J104" s="226">
        <f>ROUND(I104*H104,2)</f>
        <v>0</v>
      </c>
      <c r="K104" s="222" t="s">
        <v>197</v>
      </c>
      <c r="L104" s="46"/>
      <c r="M104" s="227" t="s">
        <v>19</v>
      </c>
      <c r="N104" s="228" t="s">
        <v>40</v>
      </c>
      <c r="O104" s="86"/>
      <c r="P104" s="229">
        <f>O104*H104</f>
        <v>0</v>
      </c>
      <c r="Q104" s="229">
        <v>0</v>
      </c>
      <c r="R104" s="229">
        <f>Q104*H104</f>
        <v>0</v>
      </c>
      <c r="S104" s="229">
        <v>0</v>
      </c>
      <c r="T104" s="230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31" t="s">
        <v>161</v>
      </c>
      <c r="AT104" s="231" t="s">
        <v>144</v>
      </c>
      <c r="AU104" s="231" t="s">
        <v>79</v>
      </c>
      <c r="AY104" s="19" t="s">
        <v>141</v>
      </c>
      <c r="BE104" s="232">
        <f>IF(N104="základní",J104,0)</f>
        <v>0</v>
      </c>
      <c r="BF104" s="232">
        <f>IF(N104="snížená",J104,0)</f>
        <v>0</v>
      </c>
      <c r="BG104" s="232">
        <f>IF(N104="zákl. přenesená",J104,0)</f>
        <v>0</v>
      </c>
      <c r="BH104" s="232">
        <f>IF(N104="sníž. přenesená",J104,0)</f>
        <v>0</v>
      </c>
      <c r="BI104" s="232">
        <f>IF(N104="nulová",J104,0)</f>
        <v>0</v>
      </c>
      <c r="BJ104" s="19" t="s">
        <v>77</v>
      </c>
      <c r="BK104" s="232">
        <f>ROUND(I104*H104,2)</f>
        <v>0</v>
      </c>
      <c r="BL104" s="19" t="s">
        <v>161</v>
      </c>
      <c r="BM104" s="231" t="s">
        <v>223</v>
      </c>
    </row>
    <row r="105" s="14" customFormat="1">
      <c r="A105" s="14"/>
      <c r="B105" s="250"/>
      <c r="C105" s="251"/>
      <c r="D105" s="235" t="s">
        <v>170</v>
      </c>
      <c r="E105" s="252" t="s">
        <v>19</v>
      </c>
      <c r="F105" s="253" t="s">
        <v>224</v>
      </c>
      <c r="G105" s="251"/>
      <c r="H105" s="252" t="s">
        <v>19</v>
      </c>
      <c r="I105" s="254"/>
      <c r="J105" s="251"/>
      <c r="K105" s="251"/>
      <c r="L105" s="255"/>
      <c r="M105" s="256"/>
      <c r="N105" s="257"/>
      <c r="O105" s="257"/>
      <c r="P105" s="257"/>
      <c r="Q105" s="257"/>
      <c r="R105" s="257"/>
      <c r="S105" s="257"/>
      <c r="T105" s="258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59" t="s">
        <v>170</v>
      </c>
      <c r="AU105" s="259" t="s">
        <v>79</v>
      </c>
      <c r="AV105" s="14" t="s">
        <v>77</v>
      </c>
      <c r="AW105" s="14" t="s">
        <v>31</v>
      </c>
      <c r="AX105" s="14" t="s">
        <v>69</v>
      </c>
      <c r="AY105" s="259" t="s">
        <v>141</v>
      </c>
    </row>
    <row r="106" s="13" customFormat="1">
      <c r="A106" s="13"/>
      <c r="B106" s="233"/>
      <c r="C106" s="234"/>
      <c r="D106" s="235" t="s">
        <v>170</v>
      </c>
      <c r="E106" s="236" t="s">
        <v>19</v>
      </c>
      <c r="F106" s="237" t="s">
        <v>225</v>
      </c>
      <c r="G106" s="234"/>
      <c r="H106" s="238">
        <v>24</v>
      </c>
      <c r="I106" s="239"/>
      <c r="J106" s="234"/>
      <c r="K106" s="234"/>
      <c r="L106" s="240"/>
      <c r="M106" s="241"/>
      <c r="N106" s="242"/>
      <c r="O106" s="242"/>
      <c r="P106" s="242"/>
      <c r="Q106" s="242"/>
      <c r="R106" s="242"/>
      <c r="S106" s="242"/>
      <c r="T106" s="24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4" t="s">
        <v>170</v>
      </c>
      <c r="AU106" s="244" t="s">
        <v>79</v>
      </c>
      <c r="AV106" s="13" t="s">
        <v>79</v>
      </c>
      <c r="AW106" s="13" t="s">
        <v>31</v>
      </c>
      <c r="AX106" s="13" t="s">
        <v>69</v>
      </c>
      <c r="AY106" s="244" t="s">
        <v>141</v>
      </c>
    </row>
    <row r="107" s="14" customFormat="1">
      <c r="A107" s="14"/>
      <c r="B107" s="250"/>
      <c r="C107" s="251"/>
      <c r="D107" s="235" t="s">
        <v>170</v>
      </c>
      <c r="E107" s="252" t="s">
        <v>19</v>
      </c>
      <c r="F107" s="253" t="s">
        <v>226</v>
      </c>
      <c r="G107" s="251"/>
      <c r="H107" s="252" t="s">
        <v>19</v>
      </c>
      <c r="I107" s="254"/>
      <c r="J107" s="251"/>
      <c r="K107" s="251"/>
      <c r="L107" s="255"/>
      <c r="M107" s="256"/>
      <c r="N107" s="257"/>
      <c r="O107" s="257"/>
      <c r="P107" s="257"/>
      <c r="Q107" s="257"/>
      <c r="R107" s="257"/>
      <c r="S107" s="257"/>
      <c r="T107" s="258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9" t="s">
        <v>170</v>
      </c>
      <c r="AU107" s="259" t="s">
        <v>79</v>
      </c>
      <c r="AV107" s="14" t="s">
        <v>77</v>
      </c>
      <c r="AW107" s="14" t="s">
        <v>31</v>
      </c>
      <c r="AX107" s="14" t="s">
        <v>69</v>
      </c>
      <c r="AY107" s="259" t="s">
        <v>141</v>
      </c>
    </row>
    <row r="108" s="13" customFormat="1">
      <c r="A108" s="13"/>
      <c r="B108" s="233"/>
      <c r="C108" s="234"/>
      <c r="D108" s="235" t="s">
        <v>170</v>
      </c>
      <c r="E108" s="236" t="s">
        <v>19</v>
      </c>
      <c r="F108" s="237" t="s">
        <v>227</v>
      </c>
      <c r="G108" s="234"/>
      <c r="H108" s="238">
        <v>147.19999999999999</v>
      </c>
      <c r="I108" s="239"/>
      <c r="J108" s="234"/>
      <c r="K108" s="234"/>
      <c r="L108" s="240"/>
      <c r="M108" s="241"/>
      <c r="N108" s="242"/>
      <c r="O108" s="242"/>
      <c r="P108" s="242"/>
      <c r="Q108" s="242"/>
      <c r="R108" s="242"/>
      <c r="S108" s="242"/>
      <c r="T108" s="24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4" t="s">
        <v>170</v>
      </c>
      <c r="AU108" s="244" t="s">
        <v>79</v>
      </c>
      <c r="AV108" s="13" t="s">
        <v>79</v>
      </c>
      <c r="AW108" s="13" t="s">
        <v>31</v>
      </c>
      <c r="AX108" s="13" t="s">
        <v>69</v>
      </c>
      <c r="AY108" s="244" t="s">
        <v>141</v>
      </c>
    </row>
    <row r="109" s="14" customFormat="1">
      <c r="A109" s="14"/>
      <c r="B109" s="250"/>
      <c r="C109" s="251"/>
      <c r="D109" s="235" t="s">
        <v>170</v>
      </c>
      <c r="E109" s="252" t="s">
        <v>19</v>
      </c>
      <c r="F109" s="253" t="s">
        <v>228</v>
      </c>
      <c r="G109" s="251"/>
      <c r="H109" s="252" t="s">
        <v>19</v>
      </c>
      <c r="I109" s="254"/>
      <c r="J109" s="251"/>
      <c r="K109" s="251"/>
      <c r="L109" s="255"/>
      <c r="M109" s="256"/>
      <c r="N109" s="257"/>
      <c r="O109" s="257"/>
      <c r="P109" s="257"/>
      <c r="Q109" s="257"/>
      <c r="R109" s="257"/>
      <c r="S109" s="257"/>
      <c r="T109" s="258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59" t="s">
        <v>170</v>
      </c>
      <c r="AU109" s="259" t="s">
        <v>79</v>
      </c>
      <c r="AV109" s="14" t="s">
        <v>77</v>
      </c>
      <c r="AW109" s="14" t="s">
        <v>31</v>
      </c>
      <c r="AX109" s="14" t="s">
        <v>69</v>
      </c>
      <c r="AY109" s="259" t="s">
        <v>141</v>
      </c>
    </row>
    <row r="110" s="13" customFormat="1">
      <c r="A110" s="13"/>
      <c r="B110" s="233"/>
      <c r="C110" s="234"/>
      <c r="D110" s="235" t="s">
        <v>170</v>
      </c>
      <c r="E110" s="236" t="s">
        <v>19</v>
      </c>
      <c r="F110" s="237" t="s">
        <v>229</v>
      </c>
      <c r="G110" s="234"/>
      <c r="H110" s="238">
        <v>15.4</v>
      </c>
      <c r="I110" s="239"/>
      <c r="J110" s="234"/>
      <c r="K110" s="234"/>
      <c r="L110" s="240"/>
      <c r="M110" s="241"/>
      <c r="N110" s="242"/>
      <c r="O110" s="242"/>
      <c r="P110" s="242"/>
      <c r="Q110" s="242"/>
      <c r="R110" s="242"/>
      <c r="S110" s="242"/>
      <c r="T110" s="24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4" t="s">
        <v>170</v>
      </c>
      <c r="AU110" s="244" t="s">
        <v>79</v>
      </c>
      <c r="AV110" s="13" t="s">
        <v>79</v>
      </c>
      <c r="AW110" s="13" t="s">
        <v>31</v>
      </c>
      <c r="AX110" s="13" t="s">
        <v>69</v>
      </c>
      <c r="AY110" s="244" t="s">
        <v>141</v>
      </c>
    </row>
    <row r="111" s="15" customFormat="1">
      <c r="A111" s="15"/>
      <c r="B111" s="260"/>
      <c r="C111" s="261"/>
      <c r="D111" s="235" t="s">
        <v>170</v>
      </c>
      <c r="E111" s="262" t="s">
        <v>19</v>
      </c>
      <c r="F111" s="263" t="s">
        <v>230</v>
      </c>
      <c r="G111" s="261"/>
      <c r="H111" s="264">
        <v>186.59999999999999</v>
      </c>
      <c r="I111" s="265"/>
      <c r="J111" s="261"/>
      <c r="K111" s="261"/>
      <c r="L111" s="266"/>
      <c r="M111" s="267"/>
      <c r="N111" s="268"/>
      <c r="O111" s="268"/>
      <c r="P111" s="268"/>
      <c r="Q111" s="268"/>
      <c r="R111" s="268"/>
      <c r="S111" s="268"/>
      <c r="T111" s="269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T111" s="270" t="s">
        <v>170</v>
      </c>
      <c r="AU111" s="270" t="s">
        <v>79</v>
      </c>
      <c r="AV111" s="15" t="s">
        <v>161</v>
      </c>
      <c r="AW111" s="15" t="s">
        <v>31</v>
      </c>
      <c r="AX111" s="15" t="s">
        <v>77</v>
      </c>
      <c r="AY111" s="270" t="s">
        <v>141</v>
      </c>
    </row>
    <row r="112" s="2" customFormat="1" ht="24" customHeight="1">
      <c r="A112" s="40"/>
      <c r="B112" s="41"/>
      <c r="C112" s="220" t="s">
        <v>179</v>
      </c>
      <c r="D112" s="220" t="s">
        <v>144</v>
      </c>
      <c r="E112" s="221" t="s">
        <v>231</v>
      </c>
      <c r="F112" s="222" t="s">
        <v>232</v>
      </c>
      <c r="G112" s="223" t="s">
        <v>222</v>
      </c>
      <c r="H112" s="224">
        <v>93.299999999999997</v>
      </c>
      <c r="I112" s="225"/>
      <c r="J112" s="226">
        <f>ROUND(I112*H112,2)</f>
        <v>0</v>
      </c>
      <c r="K112" s="222" t="s">
        <v>197</v>
      </c>
      <c r="L112" s="46"/>
      <c r="M112" s="227" t="s">
        <v>19</v>
      </c>
      <c r="N112" s="228" t="s">
        <v>40</v>
      </c>
      <c r="O112" s="86"/>
      <c r="P112" s="229">
        <f>O112*H112</f>
        <v>0</v>
      </c>
      <c r="Q112" s="229">
        <v>0</v>
      </c>
      <c r="R112" s="229">
        <f>Q112*H112</f>
        <v>0</v>
      </c>
      <c r="S112" s="229">
        <v>0</v>
      </c>
      <c r="T112" s="23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31" t="s">
        <v>161</v>
      </c>
      <c r="AT112" s="231" t="s">
        <v>144</v>
      </c>
      <c r="AU112" s="231" t="s">
        <v>79</v>
      </c>
      <c r="AY112" s="19" t="s">
        <v>141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19" t="s">
        <v>77</v>
      </c>
      <c r="BK112" s="232">
        <f>ROUND(I112*H112,2)</f>
        <v>0</v>
      </c>
      <c r="BL112" s="19" t="s">
        <v>161</v>
      </c>
      <c r="BM112" s="231" t="s">
        <v>233</v>
      </c>
    </row>
    <row r="113" s="13" customFormat="1">
      <c r="A113" s="13"/>
      <c r="B113" s="233"/>
      <c r="C113" s="234"/>
      <c r="D113" s="235" t="s">
        <v>170</v>
      </c>
      <c r="E113" s="234"/>
      <c r="F113" s="237" t="s">
        <v>234</v>
      </c>
      <c r="G113" s="234"/>
      <c r="H113" s="238">
        <v>93.299999999999997</v>
      </c>
      <c r="I113" s="239"/>
      <c r="J113" s="234"/>
      <c r="K113" s="234"/>
      <c r="L113" s="240"/>
      <c r="M113" s="241"/>
      <c r="N113" s="242"/>
      <c r="O113" s="242"/>
      <c r="P113" s="242"/>
      <c r="Q113" s="242"/>
      <c r="R113" s="242"/>
      <c r="S113" s="242"/>
      <c r="T113" s="24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4" t="s">
        <v>170</v>
      </c>
      <c r="AU113" s="244" t="s">
        <v>79</v>
      </c>
      <c r="AV113" s="13" t="s">
        <v>79</v>
      </c>
      <c r="AW113" s="13" t="s">
        <v>4</v>
      </c>
      <c r="AX113" s="13" t="s">
        <v>77</v>
      </c>
      <c r="AY113" s="244" t="s">
        <v>141</v>
      </c>
    </row>
    <row r="114" s="2" customFormat="1" ht="24" customHeight="1">
      <c r="A114" s="40"/>
      <c r="B114" s="41"/>
      <c r="C114" s="220" t="s">
        <v>235</v>
      </c>
      <c r="D114" s="220" t="s">
        <v>144</v>
      </c>
      <c r="E114" s="221" t="s">
        <v>236</v>
      </c>
      <c r="F114" s="222" t="s">
        <v>237</v>
      </c>
      <c r="G114" s="223" t="s">
        <v>222</v>
      </c>
      <c r="H114" s="224">
        <v>186.59999999999999</v>
      </c>
      <c r="I114" s="225"/>
      <c r="J114" s="226">
        <f>ROUND(I114*H114,2)</f>
        <v>0</v>
      </c>
      <c r="K114" s="222" t="s">
        <v>197</v>
      </c>
      <c r="L114" s="46"/>
      <c r="M114" s="227" t="s">
        <v>19</v>
      </c>
      <c r="N114" s="228" t="s">
        <v>40</v>
      </c>
      <c r="O114" s="86"/>
      <c r="P114" s="229">
        <f>O114*H114</f>
        <v>0</v>
      </c>
      <c r="Q114" s="229">
        <v>0</v>
      </c>
      <c r="R114" s="229">
        <f>Q114*H114</f>
        <v>0</v>
      </c>
      <c r="S114" s="229">
        <v>0</v>
      </c>
      <c r="T114" s="230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31" t="s">
        <v>161</v>
      </c>
      <c r="AT114" s="231" t="s">
        <v>144</v>
      </c>
      <c r="AU114" s="231" t="s">
        <v>79</v>
      </c>
      <c r="AY114" s="19" t="s">
        <v>141</v>
      </c>
      <c r="BE114" s="232">
        <f>IF(N114="základní",J114,0)</f>
        <v>0</v>
      </c>
      <c r="BF114" s="232">
        <f>IF(N114="snížená",J114,0)</f>
        <v>0</v>
      </c>
      <c r="BG114" s="232">
        <f>IF(N114="zákl. přenesená",J114,0)</f>
        <v>0</v>
      </c>
      <c r="BH114" s="232">
        <f>IF(N114="sníž. přenesená",J114,0)</f>
        <v>0</v>
      </c>
      <c r="BI114" s="232">
        <f>IF(N114="nulová",J114,0)</f>
        <v>0</v>
      </c>
      <c r="BJ114" s="19" t="s">
        <v>77</v>
      </c>
      <c r="BK114" s="232">
        <f>ROUND(I114*H114,2)</f>
        <v>0</v>
      </c>
      <c r="BL114" s="19" t="s">
        <v>161</v>
      </c>
      <c r="BM114" s="231" t="s">
        <v>238</v>
      </c>
    </row>
    <row r="115" s="13" customFormat="1">
      <c r="A115" s="13"/>
      <c r="B115" s="233"/>
      <c r="C115" s="234"/>
      <c r="D115" s="235" t="s">
        <v>170</v>
      </c>
      <c r="E115" s="236" t="s">
        <v>19</v>
      </c>
      <c r="F115" s="237" t="s">
        <v>239</v>
      </c>
      <c r="G115" s="234"/>
      <c r="H115" s="238">
        <v>186.59999999999999</v>
      </c>
      <c r="I115" s="239"/>
      <c r="J115" s="234"/>
      <c r="K115" s="234"/>
      <c r="L115" s="240"/>
      <c r="M115" s="241"/>
      <c r="N115" s="242"/>
      <c r="O115" s="242"/>
      <c r="P115" s="242"/>
      <c r="Q115" s="242"/>
      <c r="R115" s="242"/>
      <c r="S115" s="242"/>
      <c r="T115" s="24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4" t="s">
        <v>170</v>
      </c>
      <c r="AU115" s="244" t="s">
        <v>79</v>
      </c>
      <c r="AV115" s="13" t="s">
        <v>79</v>
      </c>
      <c r="AW115" s="13" t="s">
        <v>31</v>
      </c>
      <c r="AX115" s="13" t="s">
        <v>77</v>
      </c>
      <c r="AY115" s="244" t="s">
        <v>141</v>
      </c>
    </row>
    <row r="116" s="2" customFormat="1" ht="36" customHeight="1">
      <c r="A116" s="40"/>
      <c r="B116" s="41"/>
      <c r="C116" s="220" t="s">
        <v>240</v>
      </c>
      <c r="D116" s="220" t="s">
        <v>144</v>
      </c>
      <c r="E116" s="221" t="s">
        <v>241</v>
      </c>
      <c r="F116" s="222" t="s">
        <v>242</v>
      </c>
      <c r="G116" s="223" t="s">
        <v>222</v>
      </c>
      <c r="H116" s="224">
        <v>933</v>
      </c>
      <c r="I116" s="225"/>
      <c r="J116" s="226">
        <f>ROUND(I116*H116,2)</f>
        <v>0</v>
      </c>
      <c r="K116" s="222" t="s">
        <v>197</v>
      </c>
      <c r="L116" s="46"/>
      <c r="M116" s="227" t="s">
        <v>19</v>
      </c>
      <c r="N116" s="228" t="s">
        <v>40</v>
      </c>
      <c r="O116" s="86"/>
      <c r="P116" s="229">
        <f>O116*H116</f>
        <v>0</v>
      </c>
      <c r="Q116" s="229">
        <v>0</v>
      </c>
      <c r="R116" s="229">
        <f>Q116*H116</f>
        <v>0</v>
      </c>
      <c r="S116" s="229">
        <v>0</v>
      </c>
      <c r="T116" s="230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31" t="s">
        <v>161</v>
      </c>
      <c r="AT116" s="231" t="s">
        <v>144</v>
      </c>
      <c r="AU116" s="231" t="s">
        <v>79</v>
      </c>
      <c r="AY116" s="19" t="s">
        <v>141</v>
      </c>
      <c r="BE116" s="232">
        <f>IF(N116="základní",J116,0)</f>
        <v>0</v>
      </c>
      <c r="BF116" s="232">
        <f>IF(N116="snížená",J116,0)</f>
        <v>0</v>
      </c>
      <c r="BG116" s="232">
        <f>IF(N116="zákl. přenesená",J116,0)</f>
        <v>0</v>
      </c>
      <c r="BH116" s="232">
        <f>IF(N116="sníž. přenesená",J116,0)</f>
        <v>0</v>
      </c>
      <c r="BI116" s="232">
        <f>IF(N116="nulová",J116,0)</f>
        <v>0</v>
      </c>
      <c r="BJ116" s="19" t="s">
        <v>77</v>
      </c>
      <c r="BK116" s="232">
        <f>ROUND(I116*H116,2)</f>
        <v>0</v>
      </c>
      <c r="BL116" s="19" t="s">
        <v>161</v>
      </c>
      <c r="BM116" s="231" t="s">
        <v>243</v>
      </c>
    </row>
    <row r="117" s="13" customFormat="1">
      <c r="A117" s="13"/>
      <c r="B117" s="233"/>
      <c r="C117" s="234"/>
      <c r="D117" s="235" t="s">
        <v>170</v>
      </c>
      <c r="E117" s="234"/>
      <c r="F117" s="237" t="s">
        <v>244</v>
      </c>
      <c r="G117" s="234"/>
      <c r="H117" s="238">
        <v>933</v>
      </c>
      <c r="I117" s="239"/>
      <c r="J117" s="234"/>
      <c r="K117" s="234"/>
      <c r="L117" s="240"/>
      <c r="M117" s="241"/>
      <c r="N117" s="242"/>
      <c r="O117" s="242"/>
      <c r="P117" s="242"/>
      <c r="Q117" s="242"/>
      <c r="R117" s="242"/>
      <c r="S117" s="242"/>
      <c r="T117" s="24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4" t="s">
        <v>170</v>
      </c>
      <c r="AU117" s="244" t="s">
        <v>79</v>
      </c>
      <c r="AV117" s="13" t="s">
        <v>79</v>
      </c>
      <c r="AW117" s="13" t="s">
        <v>4</v>
      </c>
      <c r="AX117" s="13" t="s">
        <v>77</v>
      </c>
      <c r="AY117" s="244" t="s">
        <v>141</v>
      </c>
    </row>
    <row r="118" s="2" customFormat="1" ht="16.5" customHeight="1">
      <c r="A118" s="40"/>
      <c r="B118" s="41"/>
      <c r="C118" s="220" t="s">
        <v>245</v>
      </c>
      <c r="D118" s="220" t="s">
        <v>144</v>
      </c>
      <c r="E118" s="221" t="s">
        <v>246</v>
      </c>
      <c r="F118" s="222" t="s">
        <v>247</v>
      </c>
      <c r="G118" s="223" t="s">
        <v>222</v>
      </c>
      <c r="H118" s="224">
        <v>186.59999999999999</v>
      </c>
      <c r="I118" s="225"/>
      <c r="J118" s="226">
        <f>ROUND(I118*H118,2)</f>
        <v>0</v>
      </c>
      <c r="K118" s="222" t="s">
        <v>197</v>
      </c>
      <c r="L118" s="46"/>
      <c r="M118" s="227" t="s">
        <v>19</v>
      </c>
      <c r="N118" s="228" t="s">
        <v>40</v>
      </c>
      <c r="O118" s="86"/>
      <c r="P118" s="229">
        <f>O118*H118</f>
        <v>0</v>
      </c>
      <c r="Q118" s="229">
        <v>0</v>
      </c>
      <c r="R118" s="229">
        <f>Q118*H118</f>
        <v>0</v>
      </c>
      <c r="S118" s="229">
        <v>0</v>
      </c>
      <c r="T118" s="230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31" t="s">
        <v>161</v>
      </c>
      <c r="AT118" s="231" t="s">
        <v>144</v>
      </c>
      <c r="AU118" s="231" t="s">
        <v>79</v>
      </c>
      <c r="AY118" s="19" t="s">
        <v>141</v>
      </c>
      <c r="BE118" s="232">
        <f>IF(N118="základní",J118,0)</f>
        <v>0</v>
      </c>
      <c r="BF118" s="232">
        <f>IF(N118="snížená",J118,0)</f>
        <v>0</v>
      </c>
      <c r="BG118" s="232">
        <f>IF(N118="zákl. přenesená",J118,0)</f>
        <v>0</v>
      </c>
      <c r="BH118" s="232">
        <f>IF(N118="sníž. přenesená",J118,0)</f>
        <v>0</v>
      </c>
      <c r="BI118" s="232">
        <f>IF(N118="nulová",J118,0)</f>
        <v>0</v>
      </c>
      <c r="BJ118" s="19" t="s">
        <v>77</v>
      </c>
      <c r="BK118" s="232">
        <f>ROUND(I118*H118,2)</f>
        <v>0</v>
      </c>
      <c r="BL118" s="19" t="s">
        <v>161</v>
      </c>
      <c r="BM118" s="231" t="s">
        <v>248</v>
      </c>
    </row>
    <row r="119" s="13" customFormat="1">
      <c r="A119" s="13"/>
      <c r="B119" s="233"/>
      <c r="C119" s="234"/>
      <c r="D119" s="235" t="s">
        <v>170</v>
      </c>
      <c r="E119" s="236" t="s">
        <v>19</v>
      </c>
      <c r="F119" s="237" t="s">
        <v>239</v>
      </c>
      <c r="G119" s="234"/>
      <c r="H119" s="238">
        <v>186.59999999999999</v>
      </c>
      <c r="I119" s="239"/>
      <c r="J119" s="234"/>
      <c r="K119" s="234"/>
      <c r="L119" s="240"/>
      <c r="M119" s="241"/>
      <c r="N119" s="242"/>
      <c r="O119" s="242"/>
      <c r="P119" s="242"/>
      <c r="Q119" s="242"/>
      <c r="R119" s="242"/>
      <c r="S119" s="242"/>
      <c r="T119" s="24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4" t="s">
        <v>170</v>
      </c>
      <c r="AU119" s="244" t="s">
        <v>79</v>
      </c>
      <c r="AV119" s="13" t="s">
        <v>79</v>
      </c>
      <c r="AW119" s="13" t="s">
        <v>31</v>
      </c>
      <c r="AX119" s="13" t="s">
        <v>77</v>
      </c>
      <c r="AY119" s="244" t="s">
        <v>141</v>
      </c>
    </row>
    <row r="120" s="2" customFormat="1" ht="24" customHeight="1">
      <c r="A120" s="40"/>
      <c r="B120" s="41"/>
      <c r="C120" s="220" t="s">
        <v>249</v>
      </c>
      <c r="D120" s="220" t="s">
        <v>144</v>
      </c>
      <c r="E120" s="221" t="s">
        <v>250</v>
      </c>
      <c r="F120" s="222" t="s">
        <v>251</v>
      </c>
      <c r="G120" s="223" t="s">
        <v>252</v>
      </c>
      <c r="H120" s="224">
        <v>354.54000000000002</v>
      </c>
      <c r="I120" s="225"/>
      <c r="J120" s="226">
        <f>ROUND(I120*H120,2)</f>
        <v>0</v>
      </c>
      <c r="K120" s="222" t="s">
        <v>197</v>
      </c>
      <c r="L120" s="46"/>
      <c r="M120" s="227" t="s">
        <v>19</v>
      </c>
      <c r="N120" s="228" t="s">
        <v>40</v>
      </c>
      <c r="O120" s="86"/>
      <c r="P120" s="229">
        <f>O120*H120</f>
        <v>0</v>
      </c>
      <c r="Q120" s="229">
        <v>0</v>
      </c>
      <c r="R120" s="229">
        <f>Q120*H120</f>
        <v>0</v>
      </c>
      <c r="S120" s="229">
        <v>0</v>
      </c>
      <c r="T120" s="230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31" t="s">
        <v>161</v>
      </c>
      <c r="AT120" s="231" t="s">
        <v>144</v>
      </c>
      <c r="AU120" s="231" t="s">
        <v>79</v>
      </c>
      <c r="AY120" s="19" t="s">
        <v>141</v>
      </c>
      <c r="BE120" s="232">
        <f>IF(N120="základní",J120,0)</f>
        <v>0</v>
      </c>
      <c r="BF120" s="232">
        <f>IF(N120="snížená",J120,0)</f>
        <v>0</v>
      </c>
      <c r="BG120" s="232">
        <f>IF(N120="zákl. přenesená",J120,0)</f>
        <v>0</v>
      </c>
      <c r="BH120" s="232">
        <f>IF(N120="sníž. přenesená",J120,0)</f>
        <v>0</v>
      </c>
      <c r="BI120" s="232">
        <f>IF(N120="nulová",J120,0)</f>
        <v>0</v>
      </c>
      <c r="BJ120" s="19" t="s">
        <v>77</v>
      </c>
      <c r="BK120" s="232">
        <f>ROUND(I120*H120,2)</f>
        <v>0</v>
      </c>
      <c r="BL120" s="19" t="s">
        <v>161</v>
      </c>
      <c r="BM120" s="231" t="s">
        <v>253</v>
      </c>
    </row>
    <row r="121" s="13" customFormat="1">
      <c r="A121" s="13"/>
      <c r="B121" s="233"/>
      <c r="C121" s="234"/>
      <c r="D121" s="235" t="s">
        <v>170</v>
      </c>
      <c r="E121" s="236" t="s">
        <v>19</v>
      </c>
      <c r="F121" s="237" t="s">
        <v>239</v>
      </c>
      <c r="G121" s="234"/>
      <c r="H121" s="238">
        <v>186.59999999999999</v>
      </c>
      <c r="I121" s="239"/>
      <c r="J121" s="234"/>
      <c r="K121" s="234"/>
      <c r="L121" s="240"/>
      <c r="M121" s="241"/>
      <c r="N121" s="242"/>
      <c r="O121" s="242"/>
      <c r="P121" s="242"/>
      <c r="Q121" s="242"/>
      <c r="R121" s="242"/>
      <c r="S121" s="242"/>
      <c r="T121" s="24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44" t="s">
        <v>170</v>
      </c>
      <c r="AU121" s="244" t="s">
        <v>79</v>
      </c>
      <c r="AV121" s="13" t="s">
        <v>79</v>
      </c>
      <c r="AW121" s="13" t="s">
        <v>31</v>
      </c>
      <c r="AX121" s="13" t="s">
        <v>77</v>
      </c>
      <c r="AY121" s="244" t="s">
        <v>141</v>
      </c>
    </row>
    <row r="122" s="13" customFormat="1">
      <c r="A122" s="13"/>
      <c r="B122" s="233"/>
      <c r="C122" s="234"/>
      <c r="D122" s="235" t="s">
        <v>170</v>
      </c>
      <c r="E122" s="234"/>
      <c r="F122" s="237" t="s">
        <v>254</v>
      </c>
      <c r="G122" s="234"/>
      <c r="H122" s="238">
        <v>354.54000000000002</v>
      </c>
      <c r="I122" s="239"/>
      <c r="J122" s="234"/>
      <c r="K122" s="234"/>
      <c r="L122" s="240"/>
      <c r="M122" s="241"/>
      <c r="N122" s="242"/>
      <c r="O122" s="242"/>
      <c r="P122" s="242"/>
      <c r="Q122" s="242"/>
      <c r="R122" s="242"/>
      <c r="S122" s="242"/>
      <c r="T122" s="24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44" t="s">
        <v>170</v>
      </c>
      <c r="AU122" s="244" t="s">
        <v>79</v>
      </c>
      <c r="AV122" s="13" t="s">
        <v>79</v>
      </c>
      <c r="AW122" s="13" t="s">
        <v>4</v>
      </c>
      <c r="AX122" s="13" t="s">
        <v>77</v>
      </c>
      <c r="AY122" s="244" t="s">
        <v>141</v>
      </c>
    </row>
    <row r="123" s="12" customFormat="1" ht="22.8" customHeight="1">
      <c r="A123" s="12"/>
      <c r="B123" s="204"/>
      <c r="C123" s="205"/>
      <c r="D123" s="206" t="s">
        <v>68</v>
      </c>
      <c r="E123" s="218" t="s">
        <v>240</v>
      </c>
      <c r="F123" s="218" t="s">
        <v>255</v>
      </c>
      <c r="G123" s="205"/>
      <c r="H123" s="205"/>
      <c r="I123" s="208"/>
      <c r="J123" s="219">
        <f>BK123</f>
        <v>0</v>
      </c>
      <c r="K123" s="205"/>
      <c r="L123" s="210"/>
      <c r="M123" s="211"/>
      <c r="N123" s="212"/>
      <c r="O123" s="212"/>
      <c r="P123" s="213">
        <f>SUM(P124:P157)</f>
        <v>0</v>
      </c>
      <c r="Q123" s="212"/>
      <c r="R123" s="213">
        <f>SUM(R124:R157)</f>
        <v>16.120648169999999</v>
      </c>
      <c r="S123" s="212"/>
      <c r="T123" s="214">
        <f>SUM(T124:T157)</f>
        <v>337.96319999999997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5" t="s">
        <v>77</v>
      </c>
      <c r="AT123" s="216" t="s">
        <v>68</v>
      </c>
      <c r="AU123" s="216" t="s">
        <v>77</v>
      </c>
      <c r="AY123" s="215" t="s">
        <v>141</v>
      </c>
      <c r="BK123" s="217">
        <f>SUM(BK124:BK157)</f>
        <v>0</v>
      </c>
    </row>
    <row r="124" s="2" customFormat="1" ht="24" customHeight="1">
      <c r="A124" s="40"/>
      <c r="B124" s="41"/>
      <c r="C124" s="220" t="s">
        <v>256</v>
      </c>
      <c r="D124" s="220" t="s">
        <v>144</v>
      </c>
      <c r="E124" s="221" t="s">
        <v>257</v>
      </c>
      <c r="F124" s="222" t="s">
        <v>258</v>
      </c>
      <c r="G124" s="223" t="s">
        <v>252</v>
      </c>
      <c r="H124" s="224">
        <v>1.5</v>
      </c>
      <c r="I124" s="225"/>
      <c r="J124" s="226">
        <f>ROUND(I124*H124,2)</f>
        <v>0</v>
      </c>
      <c r="K124" s="222" t="s">
        <v>197</v>
      </c>
      <c r="L124" s="46"/>
      <c r="M124" s="227" t="s">
        <v>19</v>
      </c>
      <c r="N124" s="228" t="s">
        <v>40</v>
      </c>
      <c r="O124" s="86"/>
      <c r="P124" s="229">
        <f>O124*H124</f>
        <v>0</v>
      </c>
      <c r="Q124" s="229">
        <v>0</v>
      </c>
      <c r="R124" s="229">
        <f>Q124*H124</f>
        <v>0</v>
      </c>
      <c r="S124" s="229">
        <v>1</v>
      </c>
      <c r="T124" s="230">
        <f>S124*H124</f>
        <v>1.5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31" t="s">
        <v>161</v>
      </c>
      <c r="AT124" s="231" t="s">
        <v>144</v>
      </c>
      <c r="AU124" s="231" t="s">
        <v>79</v>
      </c>
      <c r="AY124" s="19" t="s">
        <v>141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9" t="s">
        <v>77</v>
      </c>
      <c r="BK124" s="232">
        <f>ROUND(I124*H124,2)</f>
        <v>0</v>
      </c>
      <c r="BL124" s="19" t="s">
        <v>161</v>
      </c>
      <c r="BM124" s="231" t="s">
        <v>259</v>
      </c>
    </row>
    <row r="125" s="13" customFormat="1">
      <c r="A125" s="13"/>
      <c r="B125" s="233"/>
      <c r="C125" s="234"/>
      <c r="D125" s="235" t="s">
        <v>170</v>
      </c>
      <c r="E125" s="236" t="s">
        <v>19</v>
      </c>
      <c r="F125" s="237" t="s">
        <v>260</v>
      </c>
      <c r="G125" s="234"/>
      <c r="H125" s="238">
        <v>1.5</v>
      </c>
      <c r="I125" s="239"/>
      <c r="J125" s="234"/>
      <c r="K125" s="234"/>
      <c r="L125" s="240"/>
      <c r="M125" s="241"/>
      <c r="N125" s="242"/>
      <c r="O125" s="242"/>
      <c r="P125" s="242"/>
      <c r="Q125" s="242"/>
      <c r="R125" s="242"/>
      <c r="S125" s="242"/>
      <c r="T125" s="24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4" t="s">
        <v>170</v>
      </c>
      <c r="AU125" s="244" t="s">
        <v>79</v>
      </c>
      <c r="AV125" s="13" t="s">
        <v>79</v>
      </c>
      <c r="AW125" s="13" t="s">
        <v>31</v>
      </c>
      <c r="AX125" s="13" t="s">
        <v>77</v>
      </c>
      <c r="AY125" s="244" t="s">
        <v>141</v>
      </c>
    </row>
    <row r="126" s="2" customFormat="1" ht="16.5" customHeight="1">
      <c r="A126" s="40"/>
      <c r="B126" s="41"/>
      <c r="C126" s="220" t="s">
        <v>261</v>
      </c>
      <c r="D126" s="220" t="s">
        <v>144</v>
      </c>
      <c r="E126" s="221" t="s">
        <v>262</v>
      </c>
      <c r="F126" s="222" t="s">
        <v>263</v>
      </c>
      <c r="G126" s="223" t="s">
        <v>222</v>
      </c>
      <c r="H126" s="224">
        <v>132.227</v>
      </c>
      <c r="I126" s="225"/>
      <c r="J126" s="226">
        <f>ROUND(I126*H126,2)</f>
        <v>0</v>
      </c>
      <c r="K126" s="222" t="s">
        <v>197</v>
      </c>
      <c r="L126" s="46"/>
      <c r="M126" s="227" t="s">
        <v>19</v>
      </c>
      <c r="N126" s="228" t="s">
        <v>40</v>
      </c>
      <c r="O126" s="86"/>
      <c r="P126" s="229">
        <f>O126*H126</f>
        <v>0</v>
      </c>
      <c r="Q126" s="229">
        <v>0.12171</v>
      </c>
      <c r="R126" s="229">
        <f>Q126*H126</f>
        <v>16.093348169999999</v>
      </c>
      <c r="S126" s="229">
        <v>2.3999999999999999</v>
      </c>
      <c r="T126" s="230">
        <f>S126*H126</f>
        <v>317.34480000000002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31" t="s">
        <v>161</v>
      </c>
      <c r="AT126" s="231" t="s">
        <v>144</v>
      </c>
      <c r="AU126" s="231" t="s">
        <v>79</v>
      </c>
      <c r="AY126" s="19" t="s">
        <v>141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9" t="s">
        <v>77</v>
      </c>
      <c r="BK126" s="232">
        <f>ROUND(I126*H126,2)</f>
        <v>0</v>
      </c>
      <c r="BL126" s="19" t="s">
        <v>161</v>
      </c>
      <c r="BM126" s="231" t="s">
        <v>264</v>
      </c>
    </row>
    <row r="127" s="14" customFormat="1">
      <c r="A127" s="14"/>
      <c r="B127" s="250"/>
      <c r="C127" s="251"/>
      <c r="D127" s="235" t="s">
        <v>170</v>
      </c>
      <c r="E127" s="252" t="s">
        <v>19</v>
      </c>
      <c r="F127" s="253" t="s">
        <v>265</v>
      </c>
      <c r="G127" s="251"/>
      <c r="H127" s="252" t="s">
        <v>19</v>
      </c>
      <c r="I127" s="254"/>
      <c r="J127" s="251"/>
      <c r="K127" s="251"/>
      <c r="L127" s="255"/>
      <c r="M127" s="256"/>
      <c r="N127" s="257"/>
      <c r="O127" s="257"/>
      <c r="P127" s="257"/>
      <c r="Q127" s="257"/>
      <c r="R127" s="257"/>
      <c r="S127" s="257"/>
      <c r="T127" s="258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9" t="s">
        <v>170</v>
      </c>
      <c r="AU127" s="259" t="s">
        <v>79</v>
      </c>
      <c r="AV127" s="14" t="s">
        <v>77</v>
      </c>
      <c r="AW127" s="14" t="s">
        <v>31</v>
      </c>
      <c r="AX127" s="14" t="s">
        <v>69</v>
      </c>
      <c r="AY127" s="259" t="s">
        <v>141</v>
      </c>
    </row>
    <row r="128" s="13" customFormat="1">
      <c r="A128" s="13"/>
      <c r="B128" s="233"/>
      <c r="C128" s="234"/>
      <c r="D128" s="235" t="s">
        <v>170</v>
      </c>
      <c r="E128" s="236" t="s">
        <v>19</v>
      </c>
      <c r="F128" s="237" t="s">
        <v>266</v>
      </c>
      <c r="G128" s="234"/>
      <c r="H128" s="238">
        <v>20.25</v>
      </c>
      <c r="I128" s="239"/>
      <c r="J128" s="234"/>
      <c r="K128" s="234"/>
      <c r="L128" s="240"/>
      <c r="M128" s="241"/>
      <c r="N128" s="242"/>
      <c r="O128" s="242"/>
      <c r="P128" s="242"/>
      <c r="Q128" s="242"/>
      <c r="R128" s="242"/>
      <c r="S128" s="242"/>
      <c r="T128" s="24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4" t="s">
        <v>170</v>
      </c>
      <c r="AU128" s="244" t="s">
        <v>79</v>
      </c>
      <c r="AV128" s="13" t="s">
        <v>79</v>
      </c>
      <c r="AW128" s="13" t="s">
        <v>31</v>
      </c>
      <c r="AX128" s="13" t="s">
        <v>69</v>
      </c>
      <c r="AY128" s="244" t="s">
        <v>141</v>
      </c>
    </row>
    <row r="129" s="14" customFormat="1">
      <c r="A129" s="14"/>
      <c r="B129" s="250"/>
      <c r="C129" s="251"/>
      <c r="D129" s="235" t="s">
        <v>170</v>
      </c>
      <c r="E129" s="252" t="s">
        <v>19</v>
      </c>
      <c r="F129" s="253" t="s">
        <v>267</v>
      </c>
      <c r="G129" s="251"/>
      <c r="H129" s="252" t="s">
        <v>19</v>
      </c>
      <c r="I129" s="254"/>
      <c r="J129" s="251"/>
      <c r="K129" s="251"/>
      <c r="L129" s="255"/>
      <c r="M129" s="256"/>
      <c r="N129" s="257"/>
      <c r="O129" s="257"/>
      <c r="P129" s="257"/>
      <c r="Q129" s="257"/>
      <c r="R129" s="257"/>
      <c r="S129" s="257"/>
      <c r="T129" s="258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59" t="s">
        <v>170</v>
      </c>
      <c r="AU129" s="259" t="s">
        <v>79</v>
      </c>
      <c r="AV129" s="14" t="s">
        <v>77</v>
      </c>
      <c r="AW129" s="14" t="s">
        <v>31</v>
      </c>
      <c r="AX129" s="14" t="s">
        <v>69</v>
      </c>
      <c r="AY129" s="259" t="s">
        <v>141</v>
      </c>
    </row>
    <row r="130" s="13" customFormat="1">
      <c r="A130" s="13"/>
      <c r="B130" s="233"/>
      <c r="C130" s="234"/>
      <c r="D130" s="235" t="s">
        <v>170</v>
      </c>
      <c r="E130" s="236" t="s">
        <v>19</v>
      </c>
      <c r="F130" s="237" t="s">
        <v>268</v>
      </c>
      <c r="G130" s="234"/>
      <c r="H130" s="238">
        <v>6.7999999999999998</v>
      </c>
      <c r="I130" s="239"/>
      <c r="J130" s="234"/>
      <c r="K130" s="234"/>
      <c r="L130" s="240"/>
      <c r="M130" s="241"/>
      <c r="N130" s="242"/>
      <c r="O130" s="242"/>
      <c r="P130" s="242"/>
      <c r="Q130" s="242"/>
      <c r="R130" s="242"/>
      <c r="S130" s="242"/>
      <c r="T130" s="24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4" t="s">
        <v>170</v>
      </c>
      <c r="AU130" s="244" t="s">
        <v>79</v>
      </c>
      <c r="AV130" s="13" t="s">
        <v>79</v>
      </c>
      <c r="AW130" s="13" t="s">
        <v>31</v>
      </c>
      <c r="AX130" s="13" t="s">
        <v>69</v>
      </c>
      <c r="AY130" s="244" t="s">
        <v>141</v>
      </c>
    </row>
    <row r="131" s="14" customFormat="1">
      <c r="A131" s="14"/>
      <c r="B131" s="250"/>
      <c r="C131" s="251"/>
      <c r="D131" s="235" t="s">
        <v>170</v>
      </c>
      <c r="E131" s="252" t="s">
        <v>19</v>
      </c>
      <c r="F131" s="253" t="s">
        <v>269</v>
      </c>
      <c r="G131" s="251"/>
      <c r="H131" s="252" t="s">
        <v>19</v>
      </c>
      <c r="I131" s="254"/>
      <c r="J131" s="251"/>
      <c r="K131" s="251"/>
      <c r="L131" s="255"/>
      <c r="M131" s="256"/>
      <c r="N131" s="257"/>
      <c r="O131" s="257"/>
      <c r="P131" s="257"/>
      <c r="Q131" s="257"/>
      <c r="R131" s="257"/>
      <c r="S131" s="257"/>
      <c r="T131" s="258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9" t="s">
        <v>170</v>
      </c>
      <c r="AU131" s="259" t="s">
        <v>79</v>
      </c>
      <c r="AV131" s="14" t="s">
        <v>77</v>
      </c>
      <c r="AW131" s="14" t="s">
        <v>31</v>
      </c>
      <c r="AX131" s="14" t="s">
        <v>69</v>
      </c>
      <c r="AY131" s="259" t="s">
        <v>141</v>
      </c>
    </row>
    <row r="132" s="13" customFormat="1">
      <c r="A132" s="13"/>
      <c r="B132" s="233"/>
      <c r="C132" s="234"/>
      <c r="D132" s="235" t="s">
        <v>170</v>
      </c>
      <c r="E132" s="236" t="s">
        <v>19</v>
      </c>
      <c r="F132" s="237" t="s">
        <v>270</v>
      </c>
      <c r="G132" s="234"/>
      <c r="H132" s="238">
        <v>1.7</v>
      </c>
      <c r="I132" s="239"/>
      <c r="J132" s="234"/>
      <c r="K132" s="234"/>
      <c r="L132" s="240"/>
      <c r="M132" s="241"/>
      <c r="N132" s="242"/>
      <c r="O132" s="242"/>
      <c r="P132" s="242"/>
      <c r="Q132" s="242"/>
      <c r="R132" s="242"/>
      <c r="S132" s="242"/>
      <c r="T132" s="24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4" t="s">
        <v>170</v>
      </c>
      <c r="AU132" s="244" t="s">
        <v>79</v>
      </c>
      <c r="AV132" s="13" t="s">
        <v>79</v>
      </c>
      <c r="AW132" s="13" t="s">
        <v>31</v>
      </c>
      <c r="AX132" s="13" t="s">
        <v>69</v>
      </c>
      <c r="AY132" s="244" t="s">
        <v>141</v>
      </c>
    </row>
    <row r="133" s="14" customFormat="1">
      <c r="A133" s="14"/>
      <c r="B133" s="250"/>
      <c r="C133" s="251"/>
      <c r="D133" s="235" t="s">
        <v>170</v>
      </c>
      <c r="E133" s="252" t="s">
        <v>19</v>
      </c>
      <c r="F133" s="253" t="s">
        <v>271</v>
      </c>
      <c r="G133" s="251"/>
      <c r="H133" s="252" t="s">
        <v>19</v>
      </c>
      <c r="I133" s="254"/>
      <c r="J133" s="251"/>
      <c r="K133" s="251"/>
      <c r="L133" s="255"/>
      <c r="M133" s="256"/>
      <c r="N133" s="257"/>
      <c r="O133" s="257"/>
      <c r="P133" s="257"/>
      <c r="Q133" s="257"/>
      <c r="R133" s="257"/>
      <c r="S133" s="257"/>
      <c r="T133" s="258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9" t="s">
        <v>170</v>
      </c>
      <c r="AU133" s="259" t="s">
        <v>79</v>
      </c>
      <c r="AV133" s="14" t="s">
        <v>77</v>
      </c>
      <c r="AW133" s="14" t="s">
        <v>31</v>
      </c>
      <c r="AX133" s="14" t="s">
        <v>69</v>
      </c>
      <c r="AY133" s="259" t="s">
        <v>141</v>
      </c>
    </row>
    <row r="134" s="13" customFormat="1">
      <c r="A134" s="13"/>
      <c r="B134" s="233"/>
      <c r="C134" s="234"/>
      <c r="D134" s="235" t="s">
        <v>170</v>
      </c>
      <c r="E134" s="236" t="s">
        <v>19</v>
      </c>
      <c r="F134" s="237" t="s">
        <v>272</v>
      </c>
      <c r="G134" s="234"/>
      <c r="H134" s="238">
        <v>2.2000000000000002</v>
      </c>
      <c r="I134" s="239"/>
      <c r="J134" s="234"/>
      <c r="K134" s="234"/>
      <c r="L134" s="240"/>
      <c r="M134" s="241"/>
      <c r="N134" s="242"/>
      <c r="O134" s="242"/>
      <c r="P134" s="242"/>
      <c r="Q134" s="242"/>
      <c r="R134" s="242"/>
      <c r="S134" s="242"/>
      <c r="T134" s="24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4" t="s">
        <v>170</v>
      </c>
      <c r="AU134" s="244" t="s">
        <v>79</v>
      </c>
      <c r="AV134" s="13" t="s">
        <v>79</v>
      </c>
      <c r="AW134" s="13" t="s">
        <v>31</v>
      </c>
      <c r="AX134" s="13" t="s">
        <v>69</v>
      </c>
      <c r="AY134" s="244" t="s">
        <v>141</v>
      </c>
    </row>
    <row r="135" s="14" customFormat="1">
      <c r="A135" s="14"/>
      <c r="B135" s="250"/>
      <c r="C135" s="251"/>
      <c r="D135" s="235" t="s">
        <v>170</v>
      </c>
      <c r="E135" s="252" t="s">
        <v>19</v>
      </c>
      <c r="F135" s="253" t="s">
        <v>273</v>
      </c>
      <c r="G135" s="251"/>
      <c r="H135" s="252" t="s">
        <v>19</v>
      </c>
      <c r="I135" s="254"/>
      <c r="J135" s="251"/>
      <c r="K135" s="251"/>
      <c r="L135" s="255"/>
      <c r="M135" s="256"/>
      <c r="N135" s="257"/>
      <c r="O135" s="257"/>
      <c r="P135" s="257"/>
      <c r="Q135" s="257"/>
      <c r="R135" s="257"/>
      <c r="S135" s="257"/>
      <c r="T135" s="258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9" t="s">
        <v>170</v>
      </c>
      <c r="AU135" s="259" t="s">
        <v>79</v>
      </c>
      <c r="AV135" s="14" t="s">
        <v>77</v>
      </c>
      <c r="AW135" s="14" t="s">
        <v>31</v>
      </c>
      <c r="AX135" s="14" t="s">
        <v>69</v>
      </c>
      <c r="AY135" s="259" t="s">
        <v>141</v>
      </c>
    </row>
    <row r="136" s="13" customFormat="1">
      <c r="A136" s="13"/>
      <c r="B136" s="233"/>
      <c r="C136" s="234"/>
      <c r="D136" s="235" t="s">
        <v>170</v>
      </c>
      <c r="E136" s="236" t="s">
        <v>19</v>
      </c>
      <c r="F136" s="237" t="s">
        <v>274</v>
      </c>
      <c r="G136" s="234"/>
      <c r="H136" s="238">
        <v>74.200000000000003</v>
      </c>
      <c r="I136" s="239"/>
      <c r="J136" s="234"/>
      <c r="K136" s="234"/>
      <c r="L136" s="240"/>
      <c r="M136" s="241"/>
      <c r="N136" s="242"/>
      <c r="O136" s="242"/>
      <c r="P136" s="242"/>
      <c r="Q136" s="242"/>
      <c r="R136" s="242"/>
      <c r="S136" s="242"/>
      <c r="T136" s="24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4" t="s">
        <v>170</v>
      </c>
      <c r="AU136" s="244" t="s">
        <v>79</v>
      </c>
      <c r="AV136" s="13" t="s">
        <v>79</v>
      </c>
      <c r="AW136" s="13" t="s">
        <v>31</v>
      </c>
      <c r="AX136" s="13" t="s">
        <v>69</v>
      </c>
      <c r="AY136" s="244" t="s">
        <v>141</v>
      </c>
    </row>
    <row r="137" s="14" customFormat="1">
      <c r="A137" s="14"/>
      <c r="B137" s="250"/>
      <c r="C137" s="251"/>
      <c r="D137" s="235" t="s">
        <v>170</v>
      </c>
      <c r="E137" s="252" t="s">
        <v>19</v>
      </c>
      <c r="F137" s="253" t="s">
        <v>275</v>
      </c>
      <c r="G137" s="251"/>
      <c r="H137" s="252" t="s">
        <v>19</v>
      </c>
      <c r="I137" s="254"/>
      <c r="J137" s="251"/>
      <c r="K137" s="251"/>
      <c r="L137" s="255"/>
      <c r="M137" s="256"/>
      <c r="N137" s="257"/>
      <c r="O137" s="257"/>
      <c r="P137" s="257"/>
      <c r="Q137" s="257"/>
      <c r="R137" s="257"/>
      <c r="S137" s="257"/>
      <c r="T137" s="258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9" t="s">
        <v>170</v>
      </c>
      <c r="AU137" s="259" t="s">
        <v>79</v>
      </c>
      <c r="AV137" s="14" t="s">
        <v>77</v>
      </c>
      <c r="AW137" s="14" t="s">
        <v>31</v>
      </c>
      <c r="AX137" s="14" t="s">
        <v>69</v>
      </c>
      <c r="AY137" s="259" t="s">
        <v>141</v>
      </c>
    </row>
    <row r="138" s="13" customFormat="1">
      <c r="A138" s="13"/>
      <c r="B138" s="233"/>
      <c r="C138" s="234"/>
      <c r="D138" s="235" t="s">
        <v>170</v>
      </c>
      <c r="E138" s="236" t="s">
        <v>19</v>
      </c>
      <c r="F138" s="237" t="s">
        <v>276</v>
      </c>
      <c r="G138" s="234"/>
      <c r="H138" s="238">
        <v>27.077000000000002</v>
      </c>
      <c r="I138" s="239"/>
      <c r="J138" s="234"/>
      <c r="K138" s="234"/>
      <c r="L138" s="240"/>
      <c r="M138" s="241"/>
      <c r="N138" s="242"/>
      <c r="O138" s="242"/>
      <c r="P138" s="242"/>
      <c r="Q138" s="242"/>
      <c r="R138" s="242"/>
      <c r="S138" s="242"/>
      <c r="T138" s="24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4" t="s">
        <v>170</v>
      </c>
      <c r="AU138" s="244" t="s">
        <v>79</v>
      </c>
      <c r="AV138" s="13" t="s">
        <v>79</v>
      </c>
      <c r="AW138" s="13" t="s">
        <v>31</v>
      </c>
      <c r="AX138" s="13" t="s">
        <v>69</v>
      </c>
      <c r="AY138" s="244" t="s">
        <v>141</v>
      </c>
    </row>
    <row r="139" s="15" customFormat="1">
      <c r="A139" s="15"/>
      <c r="B139" s="260"/>
      <c r="C139" s="261"/>
      <c r="D139" s="235" t="s">
        <v>170</v>
      </c>
      <c r="E139" s="262" t="s">
        <v>19</v>
      </c>
      <c r="F139" s="263" t="s">
        <v>230</v>
      </c>
      <c r="G139" s="261"/>
      <c r="H139" s="264">
        <v>132.227</v>
      </c>
      <c r="I139" s="265"/>
      <c r="J139" s="261"/>
      <c r="K139" s="261"/>
      <c r="L139" s="266"/>
      <c r="M139" s="267"/>
      <c r="N139" s="268"/>
      <c r="O139" s="268"/>
      <c r="P139" s="268"/>
      <c r="Q139" s="268"/>
      <c r="R139" s="268"/>
      <c r="S139" s="268"/>
      <c r="T139" s="269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70" t="s">
        <v>170</v>
      </c>
      <c r="AU139" s="270" t="s">
        <v>79</v>
      </c>
      <c r="AV139" s="15" t="s">
        <v>161</v>
      </c>
      <c r="AW139" s="15" t="s">
        <v>31</v>
      </c>
      <c r="AX139" s="15" t="s">
        <v>77</v>
      </c>
      <c r="AY139" s="270" t="s">
        <v>141</v>
      </c>
    </row>
    <row r="140" s="2" customFormat="1" ht="36" customHeight="1">
      <c r="A140" s="40"/>
      <c r="B140" s="41"/>
      <c r="C140" s="220" t="s">
        <v>277</v>
      </c>
      <c r="D140" s="220" t="s">
        <v>144</v>
      </c>
      <c r="E140" s="221" t="s">
        <v>278</v>
      </c>
      <c r="F140" s="222" t="s">
        <v>279</v>
      </c>
      <c r="G140" s="223" t="s">
        <v>280</v>
      </c>
      <c r="H140" s="224">
        <v>2002.4000000000001</v>
      </c>
      <c r="I140" s="225"/>
      <c r="J140" s="226">
        <f>ROUND(I140*H140,2)</f>
        <v>0</v>
      </c>
      <c r="K140" s="222" t="s">
        <v>197</v>
      </c>
      <c r="L140" s="46"/>
      <c r="M140" s="227" t="s">
        <v>19</v>
      </c>
      <c r="N140" s="228" t="s">
        <v>40</v>
      </c>
      <c r="O140" s="86"/>
      <c r="P140" s="229">
        <f>O140*H140</f>
        <v>0</v>
      </c>
      <c r="Q140" s="229">
        <v>0</v>
      </c>
      <c r="R140" s="229">
        <f>Q140*H140</f>
        <v>0</v>
      </c>
      <c r="S140" s="229">
        <v>0.001</v>
      </c>
      <c r="T140" s="230">
        <f>S140*H140</f>
        <v>2.0024000000000002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31" t="s">
        <v>161</v>
      </c>
      <c r="AT140" s="231" t="s">
        <v>144</v>
      </c>
      <c r="AU140" s="231" t="s">
        <v>79</v>
      </c>
      <c r="AY140" s="19" t="s">
        <v>141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19" t="s">
        <v>77</v>
      </c>
      <c r="BK140" s="232">
        <f>ROUND(I140*H140,2)</f>
        <v>0</v>
      </c>
      <c r="BL140" s="19" t="s">
        <v>161</v>
      </c>
      <c r="BM140" s="231" t="s">
        <v>281</v>
      </c>
    </row>
    <row r="141" s="14" customFormat="1">
      <c r="A141" s="14"/>
      <c r="B141" s="250"/>
      <c r="C141" s="251"/>
      <c r="D141" s="235" t="s">
        <v>170</v>
      </c>
      <c r="E141" s="252" t="s">
        <v>19</v>
      </c>
      <c r="F141" s="253" t="s">
        <v>282</v>
      </c>
      <c r="G141" s="251"/>
      <c r="H141" s="252" t="s">
        <v>19</v>
      </c>
      <c r="I141" s="254"/>
      <c r="J141" s="251"/>
      <c r="K141" s="251"/>
      <c r="L141" s="255"/>
      <c r="M141" s="256"/>
      <c r="N141" s="257"/>
      <c r="O141" s="257"/>
      <c r="P141" s="257"/>
      <c r="Q141" s="257"/>
      <c r="R141" s="257"/>
      <c r="S141" s="257"/>
      <c r="T141" s="258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9" t="s">
        <v>170</v>
      </c>
      <c r="AU141" s="259" t="s">
        <v>79</v>
      </c>
      <c r="AV141" s="14" t="s">
        <v>77</v>
      </c>
      <c r="AW141" s="14" t="s">
        <v>31</v>
      </c>
      <c r="AX141" s="14" t="s">
        <v>69</v>
      </c>
      <c r="AY141" s="259" t="s">
        <v>141</v>
      </c>
    </row>
    <row r="142" s="13" customFormat="1">
      <c r="A142" s="13"/>
      <c r="B142" s="233"/>
      <c r="C142" s="234"/>
      <c r="D142" s="235" t="s">
        <v>170</v>
      </c>
      <c r="E142" s="236" t="s">
        <v>19</v>
      </c>
      <c r="F142" s="237" t="s">
        <v>283</v>
      </c>
      <c r="G142" s="234"/>
      <c r="H142" s="238">
        <v>1100</v>
      </c>
      <c r="I142" s="239"/>
      <c r="J142" s="234"/>
      <c r="K142" s="234"/>
      <c r="L142" s="240"/>
      <c r="M142" s="241"/>
      <c r="N142" s="242"/>
      <c r="O142" s="242"/>
      <c r="P142" s="242"/>
      <c r="Q142" s="242"/>
      <c r="R142" s="242"/>
      <c r="S142" s="242"/>
      <c r="T142" s="24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4" t="s">
        <v>170</v>
      </c>
      <c r="AU142" s="244" t="s">
        <v>79</v>
      </c>
      <c r="AV142" s="13" t="s">
        <v>79</v>
      </c>
      <c r="AW142" s="13" t="s">
        <v>31</v>
      </c>
      <c r="AX142" s="13" t="s">
        <v>69</v>
      </c>
      <c r="AY142" s="244" t="s">
        <v>141</v>
      </c>
    </row>
    <row r="143" s="14" customFormat="1">
      <c r="A143" s="14"/>
      <c r="B143" s="250"/>
      <c r="C143" s="251"/>
      <c r="D143" s="235" t="s">
        <v>170</v>
      </c>
      <c r="E143" s="252" t="s">
        <v>19</v>
      </c>
      <c r="F143" s="253" t="s">
        <v>284</v>
      </c>
      <c r="G143" s="251"/>
      <c r="H143" s="252" t="s">
        <v>19</v>
      </c>
      <c r="I143" s="254"/>
      <c r="J143" s="251"/>
      <c r="K143" s="251"/>
      <c r="L143" s="255"/>
      <c r="M143" s="256"/>
      <c r="N143" s="257"/>
      <c r="O143" s="257"/>
      <c r="P143" s="257"/>
      <c r="Q143" s="257"/>
      <c r="R143" s="257"/>
      <c r="S143" s="257"/>
      <c r="T143" s="258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59" t="s">
        <v>170</v>
      </c>
      <c r="AU143" s="259" t="s">
        <v>79</v>
      </c>
      <c r="AV143" s="14" t="s">
        <v>77</v>
      </c>
      <c r="AW143" s="14" t="s">
        <v>31</v>
      </c>
      <c r="AX143" s="14" t="s">
        <v>69</v>
      </c>
      <c r="AY143" s="259" t="s">
        <v>141</v>
      </c>
    </row>
    <row r="144" s="13" customFormat="1">
      <c r="A144" s="13"/>
      <c r="B144" s="233"/>
      <c r="C144" s="234"/>
      <c r="D144" s="235" t="s">
        <v>170</v>
      </c>
      <c r="E144" s="236" t="s">
        <v>19</v>
      </c>
      <c r="F144" s="237" t="s">
        <v>285</v>
      </c>
      <c r="G144" s="234"/>
      <c r="H144" s="238">
        <v>902.39999999999998</v>
      </c>
      <c r="I144" s="239"/>
      <c r="J144" s="234"/>
      <c r="K144" s="234"/>
      <c r="L144" s="240"/>
      <c r="M144" s="241"/>
      <c r="N144" s="242"/>
      <c r="O144" s="242"/>
      <c r="P144" s="242"/>
      <c r="Q144" s="242"/>
      <c r="R144" s="242"/>
      <c r="S144" s="242"/>
      <c r="T144" s="24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4" t="s">
        <v>170</v>
      </c>
      <c r="AU144" s="244" t="s">
        <v>79</v>
      </c>
      <c r="AV144" s="13" t="s">
        <v>79</v>
      </c>
      <c r="AW144" s="13" t="s">
        <v>31</v>
      </c>
      <c r="AX144" s="13" t="s">
        <v>69</v>
      </c>
      <c r="AY144" s="244" t="s">
        <v>141</v>
      </c>
    </row>
    <row r="145" s="15" customFormat="1">
      <c r="A145" s="15"/>
      <c r="B145" s="260"/>
      <c r="C145" s="261"/>
      <c r="D145" s="235" t="s">
        <v>170</v>
      </c>
      <c r="E145" s="262" t="s">
        <v>19</v>
      </c>
      <c r="F145" s="263" t="s">
        <v>230</v>
      </c>
      <c r="G145" s="261"/>
      <c r="H145" s="264">
        <v>2002.4000000000001</v>
      </c>
      <c r="I145" s="265"/>
      <c r="J145" s="261"/>
      <c r="K145" s="261"/>
      <c r="L145" s="266"/>
      <c r="M145" s="267"/>
      <c r="N145" s="268"/>
      <c r="O145" s="268"/>
      <c r="P145" s="268"/>
      <c r="Q145" s="268"/>
      <c r="R145" s="268"/>
      <c r="S145" s="268"/>
      <c r="T145" s="269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70" t="s">
        <v>170</v>
      </c>
      <c r="AU145" s="270" t="s">
        <v>79</v>
      </c>
      <c r="AV145" s="15" t="s">
        <v>161</v>
      </c>
      <c r="AW145" s="15" t="s">
        <v>31</v>
      </c>
      <c r="AX145" s="15" t="s">
        <v>77</v>
      </c>
      <c r="AY145" s="270" t="s">
        <v>141</v>
      </c>
    </row>
    <row r="146" s="2" customFormat="1" ht="16.5" customHeight="1">
      <c r="A146" s="40"/>
      <c r="B146" s="41"/>
      <c r="C146" s="220" t="s">
        <v>8</v>
      </c>
      <c r="D146" s="220" t="s">
        <v>144</v>
      </c>
      <c r="E146" s="221" t="s">
        <v>286</v>
      </c>
      <c r="F146" s="222" t="s">
        <v>287</v>
      </c>
      <c r="G146" s="223" t="s">
        <v>288</v>
      </c>
      <c r="H146" s="224">
        <v>112</v>
      </c>
      <c r="I146" s="225"/>
      <c r="J146" s="226">
        <f>ROUND(I146*H146,2)</f>
        <v>0</v>
      </c>
      <c r="K146" s="222" t="s">
        <v>197</v>
      </c>
      <c r="L146" s="46"/>
      <c r="M146" s="227" t="s">
        <v>19</v>
      </c>
      <c r="N146" s="228" t="s">
        <v>40</v>
      </c>
      <c r="O146" s="86"/>
      <c r="P146" s="229">
        <f>O146*H146</f>
        <v>0</v>
      </c>
      <c r="Q146" s="229">
        <v>0</v>
      </c>
      <c r="R146" s="229">
        <f>Q146*H146</f>
        <v>0</v>
      </c>
      <c r="S146" s="229">
        <v>0.058000000000000003</v>
      </c>
      <c r="T146" s="230">
        <f>S146*H146</f>
        <v>6.4960000000000004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31" t="s">
        <v>161</v>
      </c>
      <c r="AT146" s="231" t="s">
        <v>144</v>
      </c>
      <c r="AU146" s="231" t="s">
        <v>79</v>
      </c>
      <c r="AY146" s="19" t="s">
        <v>141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19" t="s">
        <v>77</v>
      </c>
      <c r="BK146" s="232">
        <f>ROUND(I146*H146,2)</f>
        <v>0</v>
      </c>
      <c r="BL146" s="19" t="s">
        <v>161</v>
      </c>
      <c r="BM146" s="231" t="s">
        <v>289</v>
      </c>
    </row>
    <row r="147" s="14" customFormat="1">
      <c r="A147" s="14"/>
      <c r="B147" s="250"/>
      <c r="C147" s="251"/>
      <c r="D147" s="235" t="s">
        <v>170</v>
      </c>
      <c r="E147" s="252" t="s">
        <v>19</v>
      </c>
      <c r="F147" s="253" t="s">
        <v>290</v>
      </c>
      <c r="G147" s="251"/>
      <c r="H147" s="252" t="s">
        <v>19</v>
      </c>
      <c r="I147" s="254"/>
      <c r="J147" s="251"/>
      <c r="K147" s="251"/>
      <c r="L147" s="255"/>
      <c r="M147" s="256"/>
      <c r="N147" s="257"/>
      <c r="O147" s="257"/>
      <c r="P147" s="257"/>
      <c r="Q147" s="257"/>
      <c r="R147" s="257"/>
      <c r="S147" s="257"/>
      <c r="T147" s="258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9" t="s">
        <v>170</v>
      </c>
      <c r="AU147" s="259" t="s">
        <v>79</v>
      </c>
      <c r="AV147" s="14" t="s">
        <v>77</v>
      </c>
      <c r="AW147" s="14" t="s">
        <v>31</v>
      </c>
      <c r="AX147" s="14" t="s">
        <v>69</v>
      </c>
      <c r="AY147" s="259" t="s">
        <v>141</v>
      </c>
    </row>
    <row r="148" s="13" customFormat="1">
      <c r="A148" s="13"/>
      <c r="B148" s="233"/>
      <c r="C148" s="234"/>
      <c r="D148" s="235" t="s">
        <v>170</v>
      </c>
      <c r="E148" s="236" t="s">
        <v>19</v>
      </c>
      <c r="F148" s="237" t="s">
        <v>291</v>
      </c>
      <c r="G148" s="234"/>
      <c r="H148" s="238">
        <v>103</v>
      </c>
      <c r="I148" s="239"/>
      <c r="J148" s="234"/>
      <c r="K148" s="234"/>
      <c r="L148" s="240"/>
      <c r="M148" s="241"/>
      <c r="N148" s="242"/>
      <c r="O148" s="242"/>
      <c r="P148" s="242"/>
      <c r="Q148" s="242"/>
      <c r="R148" s="242"/>
      <c r="S148" s="242"/>
      <c r="T148" s="24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4" t="s">
        <v>170</v>
      </c>
      <c r="AU148" s="244" t="s">
        <v>79</v>
      </c>
      <c r="AV148" s="13" t="s">
        <v>79</v>
      </c>
      <c r="AW148" s="13" t="s">
        <v>31</v>
      </c>
      <c r="AX148" s="13" t="s">
        <v>69</v>
      </c>
      <c r="AY148" s="244" t="s">
        <v>141</v>
      </c>
    </row>
    <row r="149" s="14" customFormat="1">
      <c r="A149" s="14"/>
      <c r="B149" s="250"/>
      <c r="C149" s="251"/>
      <c r="D149" s="235" t="s">
        <v>170</v>
      </c>
      <c r="E149" s="252" t="s">
        <v>19</v>
      </c>
      <c r="F149" s="253" t="s">
        <v>292</v>
      </c>
      <c r="G149" s="251"/>
      <c r="H149" s="252" t="s">
        <v>19</v>
      </c>
      <c r="I149" s="254"/>
      <c r="J149" s="251"/>
      <c r="K149" s="251"/>
      <c r="L149" s="255"/>
      <c r="M149" s="256"/>
      <c r="N149" s="257"/>
      <c r="O149" s="257"/>
      <c r="P149" s="257"/>
      <c r="Q149" s="257"/>
      <c r="R149" s="257"/>
      <c r="S149" s="257"/>
      <c r="T149" s="258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9" t="s">
        <v>170</v>
      </c>
      <c r="AU149" s="259" t="s">
        <v>79</v>
      </c>
      <c r="AV149" s="14" t="s">
        <v>77</v>
      </c>
      <c r="AW149" s="14" t="s">
        <v>31</v>
      </c>
      <c r="AX149" s="14" t="s">
        <v>69</v>
      </c>
      <c r="AY149" s="259" t="s">
        <v>141</v>
      </c>
    </row>
    <row r="150" s="13" customFormat="1">
      <c r="A150" s="13"/>
      <c r="B150" s="233"/>
      <c r="C150" s="234"/>
      <c r="D150" s="235" t="s">
        <v>170</v>
      </c>
      <c r="E150" s="236" t="s">
        <v>19</v>
      </c>
      <c r="F150" s="237" t="s">
        <v>240</v>
      </c>
      <c r="G150" s="234"/>
      <c r="H150" s="238">
        <v>9</v>
      </c>
      <c r="I150" s="239"/>
      <c r="J150" s="234"/>
      <c r="K150" s="234"/>
      <c r="L150" s="240"/>
      <c r="M150" s="241"/>
      <c r="N150" s="242"/>
      <c r="O150" s="242"/>
      <c r="P150" s="242"/>
      <c r="Q150" s="242"/>
      <c r="R150" s="242"/>
      <c r="S150" s="242"/>
      <c r="T150" s="24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4" t="s">
        <v>170</v>
      </c>
      <c r="AU150" s="244" t="s">
        <v>79</v>
      </c>
      <c r="AV150" s="13" t="s">
        <v>79</v>
      </c>
      <c r="AW150" s="13" t="s">
        <v>31</v>
      </c>
      <c r="AX150" s="13" t="s">
        <v>69</v>
      </c>
      <c r="AY150" s="244" t="s">
        <v>141</v>
      </c>
    </row>
    <row r="151" s="15" customFormat="1">
      <c r="A151" s="15"/>
      <c r="B151" s="260"/>
      <c r="C151" s="261"/>
      <c r="D151" s="235" t="s">
        <v>170</v>
      </c>
      <c r="E151" s="262" t="s">
        <v>19</v>
      </c>
      <c r="F151" s="263" t="s">
        <v>230</v>
      </c>
      <c r="G151" s="261"/>
      <c r="H151" s="264">
        <v>112</v>
      </c>
      <c r="I151" s="265"/>
      <c r="J151" s="261"/>
      <c r="K151" s="261"/>
      <c r="L151" s="266"/>
      <c r="M151" s="267"/>
      <c r="N151" s="268"/>
      <c r="O151" s="268"/>
      <c r="P151" s="268"/>
      <c r="Q151" s="268"/>
      <c r="R151" s="268"/>
      <c r="S151" s="268"/>
      <c r="T151" s="269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70" t="s">
        <v>170</v>
      </c>
      <c r="AU151" s="270" t="s">
        <v>79</v>
      </c>
      <c r="AV151" s="15" t="s">
        <v>161</v>
      </c>
      <c r="AW151" s="15" t="s">
        <v>31</v>
      </c>
      <c r="AX151" s="15" t="s">
        <v>77</v>
      </c>
      <c r="AY151" s="270" t="s">
        <v>141</v>
      </c>
    </row>
    <row r="152" s="2" customFormat="1" ht="16.5" customHeight="1">
      <c r="A152" s="40"/>
      <c r="B152" s="41"/>
      <c r="C152" s="220" t="s">
        <v>293</v>
      </c>
      <c r="D152" s="220" t="s">
        <v>144</v>
      </c>
      <c r="E152" s="221" t="s">
        <v>294</v>
      </c>
      <c r="F152" s="222" t="s">
        <v>295</v>
      </c>
      <c r="G152" s="223" t="s">
        <v>288</v>
      </c>
      <c r="H152" s="224">
        <v>44</v>
      </c>
      <c r="I152" s="225"/>
      <c r="J152" s="226">
        <f>ROUND(I152*H152,2)</f>
        <v>0</v>
      </c>
      <c r="K152" s="222" t="s">
        <v>197</v>
      </c>
      <c r="L152" s="46"/>
      <c r="M152" s="227" t="s">
        <v>19</v>
      </c>
      <c r="N152" s="228" t="s">
        <v>40</v>
      </c>
      <c r="O152" s="86"/>
      <c r="P152" s="229">
        <f>O152*H152</f>
        <v>0</v>
      </c>
      <c r="Q152" s="229">
        <v>8.0000000000000007E-05</v>
      </c>
      <c r="R152" s="229">
        <f>Q152*H152</f>
        <v>0.0035200000000000001</v>
      </c>
      <c r="S152" s="229">
        <v>0.017999999999999999</v>
      </c>
      <c r="T152" s="230">
        <f>S152*H152</f>
        <v>0.79199999999999993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31" t="s">
        <v>161</v>
      </c>
      <c r="AT152" s="231" t="s">
        <v>144</v>
      </c>
      <c r="AU152" s="231" t="s">
        <v>79</v>
      </c>
      <c r="AY152" s="19" t="s">
        <v>141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9" t="s">
        <v>77</v>
      </c>
      <c r="BK152" s="232">
        <f>ROUND(I152*H152,2)</f>
        <v>0</v>
      </c>
      <c r="BL152" s="19" t="s">
        <v>161</v>
      </c>
      <c r="BM152" s="231" t="s">
        <v>296</v>
      </c>
    </row>
    <row r="153" s="13" customFormat="1">
      <c r="A153" s="13"/>
      <c r="B153" s="233"/>
      <c r="C153" s="234"/>
      <c r="D153" s="235" t="s">
        <v>170</v>
      </c>
      <c r="E153" s="236" t="s">
        <v>19</v>
      </c>
      <c r="F153" s="237" t="s">
        <v>297</v>
      </c>
      <c r="G153" s="234"/>
      <c r="H153" s="238">
        <v>44</v>
      </c>
      <c r="I153" s="239"/>
      <c r="J153" s="234"/>
      <c r="K153" s="234"/>
      <c r="L153" s="240"/>
      <c r="M153" s="241"/>
      <c r="N153" s="242"/>
      <c r="O153" s="242"/>
      <c r="P153" s="242"/>
      <c r="Q153" s="242"/>
      <c r="R153" s="242"/>
      <c r="S153" s="242"/>
      <c r="T153" s="24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4" t="s">
        <v>170</v>
      </c>
      <c r="AU153" s="244" t="s">
        <v>79</v>
      </c>
      <c r="AV153" s="13" t="s">
        <v>79</v>
      </c>
      <c r="AW153" s="13" t="s">
        <v>31</v>
      </c>
      <c r="AX153" s="13" t="s">
        <v>77</v>
      </c>
      <c r="AY153" s="244" t="s">
        <v>141</v>
      </c>
    </row>
    <row r="154" s="2" customFormat="1" ht="16.5" customHeight="1">
      <c r="A154" s="40"/>
      <c r="B154" s="41"/>
      <c r="C154" s="220" t="s">
        <v>298</v>
      </c>
      <c r="D154" s="220" t="s">
        <v>144</v>
      </c>
      <c r="E154" s="221" t="s">
        <v>299</v>
      </c>
      <c r="F154" s="222" t="s">
        <v>300</v>
      </c>
      <c r="G154" s="223" t="s">
        <v>196</v>
      </c>
      <c r="H154" s="224">
        <v>108</v>
      </c>
      <c r="I154" s="225"/>
      <c r="J154" s="226">
        <f>ROUND(I154*H154,2)</f>
        <v>0</v>
      </c>
      <c r="K154" s="222" t="s">
        <v>197</v>
      </c>
      <c r="L154" s="46"/>
      <c r="M154" s="227" t="s">
        <v>19</v>
      </c>
      <c r="N154" s="228" t="s">
        <v>40</v>
      </c>
      <c r="O154" s="86"/>
      <c r="P154" s="229">
        <f>O154*H154</f>
        <v>0</v>
      </c>
      <c r="Q154" s="229">
        <v>0</v>
      </c>
      <c r="R154" s="229">
        <f>Q154*H154</f>
        <v>0</v>
      </c>
      <c r="S154" s="229">
        <v>0.050000000000000003</v>
      </c>
      <c r="T154" s="230">
        <f>S154*H154</f>
        <v>5.4000000000000004</v>
      </c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R154" s="231" t="s">
        <v>161</v>
      </c>
      <c r="AT154" s="231" t="s">
        <v>144</v>
      </c>
      <c r="AU154" s="231" t="s">
        <v>79</v>
      </c>
      <c r="AY154" s="19" t="s">
        <v>141</v>
      </c>
      <c r="BE154" s="232">
        <f>IF(N154="základní",J154,0)</f>
        <v>0</v>
      </c>
      <c r="BF154" s="232">
        <f>IF(N154="snížená",J154,0)</f>
        <v>0</v>
      </c>
      <c r="BG154" s="232">
        <f>IF(N154="zákl. přenesená",J154,0)</f>
        <v>0</v>
      </c>
      <c r="BH154" s="232">
        <f>IF(N154="sníž. přenesená",J154,0)</f>
        <v>0</v>
      </c>
      <c r="BI154" s="232">
        <f>IF(N154="nulová",J154,0)</f>
        <v>0</v>
      </c>
      <c r="BJ154" s="19" t="s">
        <v>77</v>
      </c>
      <c r="BK154" s="232">
        <f>ROUND(I154*H154,2)</f>
        <v>0</v>
      </c>
      <c r="BL154" s="19" t="s">
        <v>161</v>
      </c>
      <c r="BM154" s="231" t="s">
        <v>301</v>
      </c>
    </row>
    <row r="155" s="13" customFormat="1">
      <c r="A155" s="13"/>
      <c r="B155" s="233"/>
      <c r="C155" s="234"/>
      <c r="D155" s="235" t="s">
        <v>170</v>
      </c>
      <c r="E155" s="236" t="s">
        <v>19</v>
      </c>
      <c r="F155" s="237" t="s">
        <v>302</v>
      </c>
      <c r="G155" s="234"/>
      <c r="H155" s="238">
        <v>108</v>
      </c>
      <c r="I155" s="239"/>
      <c r="J155" s="234"/>
      <c r="K155" s="234"/>
      <c r="L155" s="240"/>
      <c r="M155" s="241"/>
      <c r="N155" s="242"/>
      <c r="O155" s="242"/>
      <c r="P155" s="242"/>
      <c r="Q155" s="242"/>
      <c r="R155" s="242"/>
      <c r="S155" s="242"/>
      <c r="T155" s="24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4" t="s">
        <v>170</v>
      </c>
      <c r="AU155" s="244" t="s">
        <v>79</v>
      </c>
      <c r="AV155" s="13" t="s">
        <v>79</v>
      </c>
      <c r="AW155" s="13" t="s">
        <v>31</v>
      </c>
      <c r="AX155" s="13" t="s">
        <v>77</v>
      </c>
      <c r="AY155" s="244" t="s">
        <v>141</v>
      </c>
    </row>
    <row r="156" s="2" customFormat="1" ht="24" customHeight="1">
      <c r="A156" s="40"/>
      <c r="B156" s="41"/>
      <c r="C156" s="220" t="s">
        <v>303</v>
      </c>
      <c r="D156" s="220" t="s">
        <v>144</v>
      </c>
      <c r="E156" s="221" t="s">
        <v>304</v>
      </c>
      <c r="F156" s="222" t="s">
        <v>305</v>
      </c>
      <c r="G156" s="223" t="s">
        <v>288</v>
      </c>
      <c r="H156" s="224">
        <v>82</v>
      </c>
      <c r="I156" s="225"/>
      <c r="J156" s="226">
        <f>ROUND(I156*H156,2)</f>
        <v>0</v>
      </c>
      <c r="K156" s="222" t="s">
        <v>197</v>
      </c>
      <c r="L156" s="46"/>
      <c r="M156" s="227" t="s">
        <v>19</v>
      </c>
      <c r="N156" s="228" t="s">
        <v>40</v>
      </c>
      <c r="O156" s="86"/>
      <c r="P156" s="229">
        <f>O156*H156</f>
        <v>0</v>
      </c>
      <c r="Q156" s="229">
        <v>0.00029</v>
      </c>
      <c r="R156" s="229">
        <f>Q156*H156</f>
        <v>0.023779999999999999</v>
      </c>
      <c r="S156" s="229">
        <v>0.053999999999999999</v>
      </c>
      <c r="T156" s="230">
        <f>S156*H156</f>
        <v>4.4279999999999999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31" t="s">
        <v>161</v>
      </c>
      <c r="AT156" s="231" t="s">
        <v>144</v>
      </c>
      <c r="AU156" s="231" t="s">
        <v>79</v>
      </c>
      <c r="AY156" s="19" t="s">
        <v>141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19" t="s">
        <v>77</v>
      </c>
      <c r="BK156" s="232">
        <f>ROUND(I156*H156,2)</f>
        <v>0</v>
      </c>
      <c r="BL156" s="19" t="s">
        <v>161</v>
      </c>
      <c r="BM156" s="231" t="s">
        <v>306</v>
      </c>
    </row>
    <row r="157" s="13" customFormat="1">
      <c r="A157" s="13"/>
      <c r="B157" s="233"/>
      <c r="C157" s="234"/>
      <c r="D157" s="235" t="s">
        <v>170</v>
      </c>
      <c r="E157" s="236" t="s">
        <v>19</v>
      </c>
      <c r="F157" s="237" t="s">
        <v>307</v>
      </c>
      <c r="G157" s="234"/>
      <c r="H157" s="238">
        <v>82</v>
      </c>
      <c r="I157" s="239"/>
      <c r="J157" s="234"/>
      <c r="K157" s="234"/>
      <c r="L157" s="240"/>
      <c r="M157" s="241"/>
      <c r="N157" s="242"/>
      <c r="O157" s="242"/>
      <c r="P157" s="242"/>
      <c r="Q157" s="242"/>
      <c r="R157" s="242"/>
      <c r="S157" s="242"/>
      <c r="T157" s="24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4" t="s">
        <v>170</v>
      </c>
      <c r="AU157" s="244" t="s">
        <v>79</v>
      </c>
      <c r="AV157" s="13" t="s">
        <v>79</v>
      </c>
      <c r="AW157" s="13" t="s">
        <v>31</v>
      </c>
      <c r="AX157" s="13" t="s">
        <v>77</v>
      </c>
      <c r="AY157" s="244" t="s">
        <v>141</v>
      </c>
    </row>
    <row r="158" s="12" customFormat="1" ht="22.8" customHeight="1">
      <c r="A158" s="12"/>
      <c r="B158" s="204"/>
      <c r="C158" s="205"/>
      <c r="D158" s="206" t="s">
        <v>68</v>
      </c>
      <c r="E158" s="218" t="s">
        <v>308</v>
      </c>
      <c r="F158" s="218" t="s">
        <v>309</v>
      </c>
      <c r="G158" s="205"/>
      <c r="H158" s="205"/>
      <c r="I158" s="208"/>
      <c r="J158" s="219">
        <f>BK158</f>
        <v>0</v>
      </c>
      <c r="K158" s="205"/>
      <c r="L158" s="210"/>
      <c r="M158" s="211"/>
      <c r="N158" s="212"/>
      <c r="O158" s="212"/>
      <c r="P158" s="213">
        <f>SUM(P159:P170)</f>
        <v>0</v>
      </c>
      <c r="Q158" s="212"/>
      <c r="R158" s="213">
        <f>SUM(R159:R170)</f>
        <v>0</v>
      </c>
      <c r="S158" s="212"/>
      <c r="T158" s="214">
        <f>SUM(T159:T170)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15" t="s">
        <v>77</v>
      </c>
      <c r="AT158" s="216" t="s">
        <v>68</v>
      </c>
      <c r="AU158" s="216" t="s">
        <v>77</v>
      </c>
      <c r="AY158" s="215" t="s">
        <v>141</v>
      </c>
      <c r="BK158" s="217">
        <f>SUM(BK159:BK170)</f>
        <v>0</v>
      </c>
    </row>
    <row r="159" s="2" customFormat="1" ht="16.5" customHeight="1">
      <c r="A159" s="40"/>
      <c r="B159" s="41"/>
      <c r="C159" s="220" t="s">
        <v>310</v>
      </c>
      <c r="D159" s="220" t="s">
        <v>144</v>
      </c>
      <c r="E159" s="221" t="s">
        <v>311</v>
      </c>
      <c r="F159" s="222" t="s">
        <v>312</v>
      </c>
      <c r="G159" s="223" t="s">
        <v>252</v>
      </c>
      <c r="H159" s="224">
        <v>792.59400000000005</v>
      </c>
      <c r="I159" s="225"/>
      <c r="J159" s="226">
        <f>ROUND(I159*H159,2)</f>
        <v>0</v>
      </c>
      <c r="K159" s="222" t="s">
        <v>197</v>
      </c>
      <c r="L159" s="46"/>
      <c r="M159" s="227" t="s">
        <v>19</v>
      </c>
      <c r="N159" s="228" t="s">
        <v>40</v>
      </c>
      <c r="O159" s="86"/>
      <c r="P159" s="229">
        <f>O159*H159</f>
        <v>0</v>
      </c>
      <c r="Q159" s="229">
        <v>0</v>
      </c>
      <c r="R159" s="229">
        <f>Q159*H159</f>
        <v>0</v>
      </c>
      <c r="S159" s="229">
        <v>0</v>
      </c>
      <c r="T159" s="230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31" t="s">
        <v>161</v>
      </c>
      <c r="AT159" s="231" t="s">
        <v>144</v>
      </c>
      <c r="AU159" s="231" t="s">
        <v>79</v>
      </c>
      <c r="AY159" s="19" t="s">
        <v>141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19" t="s">
        <v>77</v>
      </c>
      <c r="BK159" s="232">
        <f>ROUND(I159*H159,2)</f>
        <v>0</v>
      </c>
      <c r="BL159" s="19" t="s">
        <v>161</v>
      </c>
      <c r="BM159" s="231" t="s">
        <v>313</v>
      </c>
    </row>
    <row r="160" s="13" customFormat="1">
      <c r="A160" s="13"/>
      <c r="B160" s="233"/>
      <c r="C160" s="234"/>
      <c r="D160" s="235" t="s">
        <v>170</v>
      </c>
      <c r="E160" s="236" t="s">
        <v>19</v>
      </c>
      <c r="F160" s="237" t="s">
        <v>314</v>
      </c>
      <c r="G160" s="234"/>
      <c r="H160" s="238">
        <v>792.59400000000005</v>
      </c>
      <c r="I160" s="239"/>
      <c r="J160" s="234"/>
      <c r="K160" s="234"/>
      <c r="L160" s="240"/>
      <c r="M160" s="241"/>
      <c r="N160" s="242"/>
      <c r="O160" s="242"/>
      <c r="P160" s="242"/>
      <c r="Q160" s="242"/>
      <c r="R160" s="242"/>
      <c r="S160" s="242"/>
      <c r="T160" s="24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4" t="s">
        <v>170</v>
      </c>
      <c r="AU160" s="244" t="s">
        <v>79</v>
      </c>
      <c r="AV160" s="13" t="s">
        <v>79</v>
      </c>
      <c r="AW160" s="13" t="s">
        <v>31</v>
      </c>
      <c r="AX160" s="13" t="s">
        <v>77</v>
      </c>
      <c r="AY160" s="244" t="s">
        <v>141</v>
      </c>
    </row>
    <row r="161" s="2" customFormat="1" ht="24" customHeight="1">
      <c r="A161" s="40"/>
      <c r="B161" s="41"/>
      <c r="C161" s="220" t="s">
        <v>315</v>
      </c>
      <c r="D161" s="220" t="s">
        <v>144</v>
      </c>
      <c r="E161" s="221" t="s">
        <v>316</v>
      </c>
      <c r="F161" s="222" t="s">
        <v>317</v>
      </c>
      <c r="G161" s="223" t="s">
        <v>252</v>
      </c>
      <c r="H161" s="224">
        <v>11096.316000000001</v>
      </c>
      <c r="I161" s="225"/>
      <c r="J161" s="226">
        <f>ROUND(I161*H161,2)</f>
        <v>0</v>
      </c>
      <c r="K161" s="222" t="s">
        <v>197</v>
      </c>
      <c r="L161" s="46"/>
      <c r="M161" s="227" t="s">
        <v>19</v>
      </c>
      <c r="N161" s="228" t="s">
        <v>40</v>
      </c>
      <c r="O161" s="86"/>
      <c r="P161" s="229">
        <f>O161*H161</f>
        <v>0</v>
      </c>
      <c r="Q161" s="229">
        <v>0</v>
      </c>
      <c r="R161" s="229">
        <f>Q161*H161</f>
        <v>0</v>
      </c>
      <c r="S161" s="229">
        <v>0</v>
      </c>
      <c r="T161" s="230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31" t="s">
        <v>161</v>
      </c>
      <c r="AT161" s="231" t="s">
        <v>144</v>
      </c>
      <c r="AU161" s="231" t="s">
        <v>79</v>
      </c>
      <c r="AY161" s="19" t="s">
        <v>141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19" t="s">
        <v>77</v>
      </c>
      <c r="BK161" s="232">
        <f>ROUND(I161*H161,2)</f>
        <v>0</v>
      </c>
      <c r="BL161" s="19" t="s">
        <v>161</v>
      </c>
      <c r="BM161" s="231" t="s">
        <v>318</v>
      </c>
    </row>
    <row r="162" s="13" customFormat="1">
      <c r="A162" s="13"/>
      <c r="B162" s="233"/>
      <c r="C162" s="234"/>
      <c r="D162" s="235" t="s">
        <v>170</v>
      </c>
      <c r="E162" s="236" t="s">
        <v>19</v>
      </c>
      <c r="F162" s="237" t="s">
        <v>319</v>
      </c>
      <c r="G162" s="234"/>
      <c r="H162" s="238">
        <v>792.59400000000005</v>
      </c>
      <c r="I162" s="239"/>
      <c r="J162" s="234"/>
      <c r="K162" s="234"/>
      <c r="L162" s="240"/>
      <c r="M162" s="241"/>
      <c r="N162" s="242"/>
      <c r="O162" s="242"/>
      <c r="P162" s="242"/>
      <c r="Q162" s="242"/>
      <c r="R162" s="242"/>
      <c r="S162" s="242"/>
      <c r="T162" s="24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4" t="s">
        <v>170</v>
      </c>
      <c r="AU162" s="244" t="s">
        <v>79</v>
      </c>
      <c r="AV162" s="13" t="s">
        <v>79</v>
      </c>
      <c r="AW162" s="13" t="s">
        <v>31</v>
      </c>
      <c r="AX162" s="13" t="s">
        <v>77</v>
      </c>
      <c r="AY162" s="244" t="s">
        <v>141</v>
      </c>
    </row>
    <row r="163" s="13" customFormat="1">
      <c r="A163" s="13"/>
      <c r="B163" s="233"/>
      <c r="C163" s="234"/>
      <c r="D163" s="235" t="s">
        <v>170</v>
      </c>
      <c r="E163" s="234"/>
      <c r="F163" s="237" t="s">
        <v>320</v>
      </c>
      <c r="G163" s="234"/>
      <c r="H163" s="238">
        <v>11096.316000000001</v>
      </c>
      <c r="I163" s="239"/>
      <c r="J163" s="234"/>
      <c r="K163" s="234"/>
      <c r="L163" s="240"/>
      <c r="M163" s="241"/>
      <c r="N163" s="242"/>
      <c r="O163" s="242"/>
      <c r="P163" s="242"/>
      <c r="Q163" s="242"/>
      <c r="R163" s="242"/>
      <c r="S163" s="242"/>
      <c r="T163" s="24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4" t="s">
        <v>170</v>
      </c>
      <c r="AU163" s="244" t="s">
        <v>79</v>
      </c>
      <c r="AV163" s="13" t="s">
        <v>79</v>
      </c>
      <c r="AW163" s="13" t="s">
        <v>4</v>
      </c>
      <c r="AX163" s="13" t="s">
        <v>77</v>
      </c>
      <c r="AY163" s="244" t="s">
        <v>141</v>
      </c>
    </row>
    <row r="164" s="2" customFormat="1" ht="24" customHeight="1">
      <c r="A164" s="40"/>
      <c r="B164" s="41"/>
      <c r="C164" s="220" t="s">
        <v>7</v>
      </c>
      <c r="D164" s="220" t="s">
        <v>144</v>
      </c>
      <c r="E164" s="221" t="s">
        <v>321</v>
      </c>
      <c r="F164" s="222" t="s">
        <v>322</v>
      </c>
      <c r="G164" s="223" t="s">
        <v>252</v>
      </c>
      <c r="H164" s="224">
        <v>396.23500000000001</v>
      </c>
      <c r="I164" s="225"/>
      <c r="J164" s="226">
        <f>ROUND(I164*H164,2)</f>
        <v>0</v>
      </c>
      <c r="K164" s="222" t="s">
        <v>197</v>
      </c>
      <c r="L164" s="46"/>
      <c r="M164" s="227" t="s">
        <v>19</v>
      </c>
      <c r="N164" s="228" t="s">
        <v>40</v>
      </c>
      <c r="O164" s="86"/>
      <c r="P164" s="229">
        <f>O164*H164</f>
        <v>0</v>
      </c>
      <c r="Q164" s="229">
        <v>0</v>
      </c>
      <c r="R164" s="229">
        <f>Q164*H164</f>
        <v>0</v>
      </c>
      <c r="S164" s="229">
        <v>0</v>
      </c>
      <c r="T164" s="230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31" t="s">
        <v>161</v>
      </c>
      <c r="AT164" s="231" t="s">
        <v>144</v>
      </c>
      <c r="AU164" s="231" t="s">
        <v>79</v>
      </c>
      <c r="AY164" s="19" t="s">
        <v>141</v>
      </c>
      <c r="BE164" s="232">
        <f>IF(N164="základní",J164,0)</f>
        <v>0</v>
      </c>
      <c r="BF164" s="232">
        <f>IF(N164="snížená",J164,0)</f>
        <v>0</v>
      </c>
      <c r="BG164" s="232">
        <f>IF(N164="zákl. přenesená",J164,0)</f>
        <v>0</v>
      </c>
      <c r="BH164" s="232">
        <f>IF(N164="sníž. přenesená",J164,0)</f>
        <v>0</v>
      </c>
      <c r="BI164" s="232">
        <f>IF(N164="nulová",J164,0)</f>
        <v>0</v>
      </c>
      <c r="BJ164" s="19" t="s">
        <v>77</v>
      </c>
      <c r="BK164" s="232">
        <f>ROUND(I164*H164,2)</f>
        <v>0</v>
      </c>
      <c r="BL164" s="19" t="s">
        <v>161</v>
      </c>
      <c r="BM164" s="231" t="s">
        <v>323</v>
      </c>
    </row>
    <row r="165" s="13" customFormat="1">
      <c r="A165" s="13"/>
      <c r="B165" s="233"/>
      <c r="C165" s="234"/>
      <c r="D165" s="235" t="s">
        <v>170</v>
      </c>
      <c r="E165" s="236" t="s">
        <v>19</v>
      </c>
      <c r="F165" s="237" t="s">
        <v>324</v>
      </c>
      <c r="G165" s="234"/>
      <c r="H165" s="238">
        <v>317.34500000000003</v>
      </c>
      <c r="I165" s="239"/>
      <c r="J165" s="234"/>
      <c r="K165" s="234"/>
      <c r="L165" s="240"/>
      <c r="M165" s="241"/>
      <c r="N165" s="242"/>
      <c r="O165" s="242"/>
      <c r="P165" s="242"/>
      <c r="Q165" s="242"/>
      <c r="R165" s="242"/>
      <c r="S165" s="242"/>
      <c r="T165" s="24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4" t="s">
        <v>170</v>
      </c>
      <c r="AU165" s="244" t="s">
        <v>79</v>
      </c>
      <c r="AV165" s="13" t="s">
        <v>79</v>
      </c>
      <c r="AW165" s="13" t="s">
        <v>31</v>
      </c>
      <c r="AX165" s="13" t="s">
        <v>69</v>
      </c>
      <c r="AY165" s="244" t="s">
        <v>141</v>
      </c>
    </row>
    <row r="166" s="13" customFormat="1">
      <c r="A166" s="13"/>
      <c r="B166" s="233"/>
      <c r="C166" s="234"/>
      <c r="D166" s="235" t="s">
        <v>170</v>
      </c>
      <c r="E166" s="236" t="s">
        <v>19</v>
      </c>
      <c r="F166" s="237" t="s">
        <v>325</v>
      </c>
      <c r="G166" s="234"/>
      <c r="H166" s="238">
        <v>6.4960000000000004</v>
      </c>
      <c r="I166" s="239"/>
      <c r="J166" s="234"/>
      <c r="K166" s="234"/>
      <c r="L166" s="240"/>
      <c r="M166" s="241"/>
      <c r="N166" s="242"/>
      <c r="O166" s="242"/>
      <c r="P166" s="242"/>
      <c r="Q166" s="242"/>
      <c r="R166" s="242"/>
      <c r="S166" s="242"/>
      <c r="T166" s="24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4" t="s">
        <v>170</v>
      </c>
      <c r="AU166" s="244" t="s">
        <v>79</v>
      </c>
      <c r="AV166" s="13" t="s">
        <v>79</v>
      </c>
      <c r="AW166" s="13" t="s">
        <v>31</v>
      </c>
      <c r="AX166" s="13" t="s">
        <v>69</v>
      </c>
      <c r="AY166" s="244" t="s">
        <v>141</v>
      </c>
    </row>
    <row r="167" s="13" customFormat="1">
      <c r="A167" s="13"/>
      <c r="B167" s="233"/>
      <c r="C167" s="234"/>
      <c r="D167" s="235" t="s">
        <v>170</v>
      </c>
      <c r="E167" s="236" t="s">
        <v>19</v>
      </c>
      <c r="F167" s="237" t="s">
        <v>326</v>
      </c>
      <c r="G167" s="234"/>
      <c r="H167" s="238">
        <v>72.394000000000005</v>
      </c>
      <c r="I167" s="239"/>
      <c r="J167" s="234"/>
      <c r="K167" s="234"/>
      <c r="L167" s="240"/>
      <c r="M167" s="241"/>
      <c r="N167" s="242"/>
      <c r="O167" s="242"/>
      <c r="P167" s="242"/>
      <c r="Q167" s="242"/>
      <c r="R167" s="242"/>
      <c r="S167" s="242"/>
      <c r="T167" s="24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4" t="s">
        <v>170</v>
      </c>
      <c r="AU167" s="244" t="s">
        <v>79</v>
      </c>
      <c r="AV167" s="13" t="s">
        <v>79</v>
      </c>
      <c r="AW167" s="13" t="s">
        <v>31</v>
      </c>
      <c r="AX167" s="13" t="s">
        <v>69</v>
      </c>
      <c r="AY167" s="244" t="s">
        <v>141</v>
      </c>
    </row>
    <row r="168" s="15" customFormat="1">
      <c r="A168" s="15"/>
      <c r="B168" s="260"/>
      <c r="C168" s="261"/>
      <c r="D168" s="235" t="s">
        <v>170</v>
      </c>
      <c r="E168" s="262" t="s">
        <v>19</v>
      </c>
      <c r="F168" s="263" t="s">
        <v>230</v>
      </c>
      <c r="G168" s="261"/>
      <c r="H168" s="264">
        <v>396.23500000000001</v>
      </c>
      <c r="I168" s="265"/>
      <c r="J168" s="261"/>
      <c r="K168" s="261"/>
      <c r="L168" s="266"/>
      <c r="M168" s="267"/>
      <c r="N168" s="268"/>
      <c r="O168" s="268"/>
      <c r="P168" s="268"/>
      <c r="Q168" s="268"/>
      <c r="R168" s="268"/>
      <c r="S168" s="268"/>
      <c r="T168" s="269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70" t="s">
        <v>170</v>
      </c>
      <c r="AU168" s="270" t="s">
        <v>79</v>
      </c>
      <c r="AV168" s="15" t="s">
        <v>161</v>
      </c>
      <c r="AW168" s="15" t="s">
        <v>31</v>
      </c>
      <c r="AX168" s="15" t="s">
        <v>77</v>
      </c>
      <c r="AY168" s="270" t="s">
        <v>141</v>
      </c>
    </row>
    <row r="169" s="2" customFormat="1" ht="24" customHeight="1">
      <c r="A169" s="40"/>
      <c r="B169" s="41"/>
      <c r="C169" s="220" t="s">
        <v>327</v>
      </c>
      <c r="D169" s="220" t="s">
        <v>144</v>
      </c>
      <c r="E169" s="221" t="s">
        <v>328</v>
      </c>
      <c r="F169" s="222" t="s">
        <v>329</v>
      </c>
      <c r="G169" s="223" t="s">
        <v>252</v>
      </c>
      <c r="H169" s="224">
        <v>396.35899999999998</v>
      </c>
      <c r="I169" s="225"/>
      <c r="J169" s="226">
        <f>ROUND(I169*H169,2)</f>
        <v>0</v>
      </c>
      <c r="K169" s="222" t="s">
        <v>197</v>
      </c>
      <c r="L169" s="46"/>
      <c r="M169" s="227" t="s">
        <v>19</v>
      </c>
      <c r="N169" s="228" t="s">
        <v>40</v>
      </c>
      <c r="O169" s="86"/>
      <c r="P169" s="229">
        <f>O169*H169</f>
        <v>0</v>
      </c>
      <c r="Q169" s="229">
        <v>0</v>
      </c>
      <c r="R169" s="229">
        <f>Q169*H169</f>
        <v>0</v>
      </c>
      <c r="S169" s="229">
        <v>0</v>
      </c>
      <c r="T169" s="230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31" t="s">
        <v>161</v>
      </c>
      <c r="AT169" s="231" t="s">
        <v>144</v>
      </c>
      <c r="AU169" s="231" t="s">
        <v>79</v>
      </c>
      <c r="AY169" s="19" t="s">
        <v>141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19" t="s">
        <v>77</v>
      </c>
      <c r="BK169" s="232">
        <f>ROUND(I169*H169,2)</f>
        <v>0</v>
      </c>
      <c r="BL169" s="19" t="s">
        <v>161</v>
      </c>
      <c r="BM169" s="231" t="s">
        <v>330</v>
      </c>
    </row>
    <row r="170" s="13" customFormat="1">
      <c r="A170" s="13"/>
      <c r="B170" s="233"/>
      <c r="C170" s="234"/>
      <c r="D170" s="235" t="s">
        <v>170</v>
      </c>
      <c r="E170" s="236" t="s">
        <v>19</v>
      </c>
      <c r="F170" s="237" t="s">
        <v>331</v>
      </c>
      <c r="G170" s="234"/>
      <c r="H170" s="238">
        <v>396.35899999999998</v>
      </c>
      <c r="I170" s="239"/>
      <c r="J170" s="234"/>
      <c r="K170" s="234"/>
      <c r="L170" s="240"/>
      <c r="M170" s="241"/>
      <c r="N170" s="242"/>
      <c r="O170" s="242"/>
      <c r="P170" s="242"/>
      <c r="Q170" s="242"/>
      <c r="R170" s="242"/>
      <c r="S170" s="242"/>
      <c r="T170" s="24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4" t="s">
        <v>170</v>
      </c>
      <c r="AU170" s="244" t="s">
        <v>79</v>
      </c>
      <c r="AV170" s="13" t="s">
        <v>79</v>
      </c>
      <c r="AW170" s="13" t="s">
        <v>31</v>
      </c>
      <c r="AX170" s="13" t="s">
        <v>77</v>
      </c>
      <c r="AY170" s="244" t="s">
        <v>141</v>
      </c>
    </row>
    <row r="171" s="12" customFormat="1" ht="22.8" customHeight="1">
      <c r="A171" s="12"/>
      <c r="B171" s="204"/>
      <c r="C171" s="205"/>
      <c r="D171" s="206" t="s">
        <v>68</v>
      </c>
      <c r="E171" s="218" t="s">
        <v>332</v>
      </c>
      <c r="F171" s="218" t="s">
        <v>333</v>
      </c>
      <c r="G171" s="205"/>
      <c r="H171" s="205"/>
      <c r="I171" s="208"/>
      <c r="J171" s="219">
        <f>BK171</f>
        <v>0</v>
      </c>
      <c r="K171" s="205"/>
      <c r="L171" s="210"/>
      <c r="M171" s="211"/>
      <c r="N171" s="212"/>
      <c r="O171" s="212"/>
      <c r="P171" s="213">
        <f>P172</f>
        <v>0</v>
      </c>
      <c r="Q171" s="212"/>
      <c r="R171" s="213">
        <f>R172</f>
        <v>0</v>
      </c>
      <c r="S171" s="212"/>
      <c r="T171" s="214">
        <f>T172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15" t="s">
        <v>77</v>
      </c>
      <c r="AT171" s="216" t="s">
        <v>68</v>
      </c>
      <c r="AU171" s="216" t="s">
        <v>77</v>
      </c>
      <c r="AY171" s="215" t="s">
        <v>141</v>
      </c>
      <c r="BK171" s="217">
        <f>BK172</f>
        <v>0</v>
      </c>
    </row>
    <row r="172" s="2" customFormat="1" ht="24" customHeight="1">
      <c r="A172" s="40"/>
      <c r="B172" s="41"/>
      <c r="C172" s="220" t="s">
        <v>334</v>
      </c>
      <c r="D172" s="220" t="s">
        <v>144</v>
      </c>
      <c r="E172" s="221" t="s">
        <v>335</v>
      </c>
      <c r="F172" s="222" t="s">
        <v>336</v>
      </c>
      <c r="G172" s="223" t="s">
        <v>252</v>
      </c>
      <c r="H172" s="224">
        <v>16.120999999999999</v>
      </c>
      <c r="I172" s="225"/>
      <c r="J172" s="226">
        <f>ROUND(I172*H172,2)</f>
        <v>0</v>
      </c>
      <c r="K172" s="222" t="s">
        <v>197</v>
      </c>
      <c r="L172" s="46"/>
      <c r="M172" s="227" t="s">
        <v>19</v>
      </c>
      <c r="N172" s="228" t="s">
        <v>40</v>
      </c>
      <c r="O172" s="86"/>
      <c r="P172" s="229">
        <f>O172*H172</f>
        <v>0</v>
      </c>
      <c r="Q172" s="229">
        <v>0</v>
      </c>
      <c r="R172" s="229">
        <f>Q172*H172</f>
        <v>0</v>
      </c>
      <c r="S172" s="229">
        <v>0</v>
      </c>
      <c r="T172" s="230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31" t="s">
        <v>161</v>
      </c>
      <c r="AT172" s="231" t="s">
        <v>144</v>
      </c>
      <c r="AU172" s="231" t="s">
        <v>79</v>
      </c>
      <c r="AY172" s="19" t="s">
        <v>141</v>
      </c>
      <c r="BE172" s="232">
        <f>IF(N172="základní",J172,0)</f>
        <v>0</v>
      </c>
      <c r="BF172" s="232">
        <f>IF(N172="snížená",J172,0)</f>
        <v>0</v>
      </c>
      <c r="BG172" s="232">
        <f>IF(N172="zákl. přenesená",J172,0)</f>
        <v>0</v>
      </c>
      <c r="BH172" s="232">
        <f>IF(N172="sníž. přenesená",J172,0)</f>
        <v>0</v>
      </c>
      <c r="BI172" s="232">
        <f>IF(N172="nulová",J172,0)</f>
        <v>0</v>
      </c>
      <c r="BJ172" s="19" t="s">
        <v>77</v>
      </c>
      <c r="BK172" s="232">
        <f>ROUND(I172*H172,2)</f>
        <v>0</v>
      </c>
      <c r="BL172" s="19" t="s">
        <v>161</v>
      </c>
      <c r="BM172" s="231" t="s">
        <v>337</v>
      </c>
    </row>
    <row r="173" s="12" customFormat="1" ht="25.92" customHeight="1">
      <c r="A173" s="12"/>
      <c r="B173" s="204"/>
      <c r="C173" s="205"/>
      <c r="D173" s="206" t="s">
        <v>68</v>
      </c>
      <c r="E173" s="207" t="s">
        <v>338</v>
      </c>
      <c r="F173" s="207" t="s">
        <v>339</v>
      </c>
      <c r="G173" s="205"/>
      <c r="H173" s="205"/>
      <c r="I173" s="208"/>
      <c r="J173" s="209">
        <f>BK173</f>
        <v>0</v>
      </c>
      <c r="K173" s="205"/>
      <c r="L173" s="210"/>
      <c r="M173" s="211"/>
      <c r="N173" s="212"/>
      <c r="O173" s="212"/>
      <c r="P173" s="213">
        <f>P174</f>
        <v>0</v>
      </c>
      <c r="Q173" s="212"/>
      <c r="R173" s="213">
        <f>R174</f>
        <v>0</v>
      </c>
      <c r="S173" s="212"/>
      <c r="T173" s="214">
        <f>T174</f>
        <v>3.0800000000000001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15" t="s">
        <v>79</v>
      </c>
      <c r="AT173" s="216" t="s">
        <v>68</v>
      </c>
      <c r="AU173" s="216" t="s">
        <v>69</v>
      </c>
      <c r="AY173" s="215" t="s">
        <v>141</v>
      </c>
      <c r="BK173" s="217">
        <f>BK174</f>
        <v>0</v>
      </c>
    </row>
    <row r="174" s="12" customFormat="1" ht="22.8" customHeight="1">
      <c r="A174" s="12"/>
      <c r="B174" s="204"/>
      <c r="C174" s="205"/>
      <c r="D174" s="206" t="s">
        <v>68</v>
      </c>
      <c r="E174" s="218" t="s">
        <v>340</v>
      </c>
      <c r="F174" s="218" t="s">
        <v>341</v>
      </c>
      <c r="G174" s="205"/>
      <c r="H174" s="205"/>
      <c r="I174" s="208"/>
      <c r="J174" s="219">
        <f>BK174</f>
        <v>0</v>
      </c>
      <c r="K174" s="205"/>
      <c r="L174" s="210"/>
      <c r="M174" s="211"/>
      <c r="N174" s="212"/>
      <c r="O174" s="212"/>
      <c r="P174" s="213">
        <f>SUM(P175:P176)</f>
        <v>0</v>
      </c>
      <c r="Q174" s="212"/>
      <c r="R174" s="213">
        <f>SUM(R175:R176)</f>
        <v>0</v>
      </c>
      <c r="S174" s="212"/>
      <c r="T174" s="214">
        <f>SUM(T175:T176)</f>
        <v>3.0800000000000001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15" t="s">
        <v>79</v>
      </c>
      <c r="AT174" s="216" t="s">
        <v>68</v>
      </c>
      <c r="AU174" s="216" t="s">
        <v>77</v>
      </c>
      <c r="AY174" s="215" t="s">
        <v>141</v>
      </c>
      <c r="BK174" s="217">
        <f>SUM(BK175:BK176)</f>
        <v>0</v>
      </c>
    </row>
    <row r="175" s="2" customFormat="1" ht="16.5" customHeight="1">
      <c r="A175" s="40"/>
      <c r="B175" s="41"/>
      <c r="C175" s="220" t="s">
        <v>342</v>
      </c>
      <c r="D175" s="220" t="s">
        <v>144</v>
      </c>
      <c r="E175" s="221" t="s">
        <v>343</v>
      </c>
      <c r="F175" s="222" t="s">
        <v>344</v>
      </c>
      <c r="G175" s="223" t="s">
        <v>196</v>
      </c>
      <c r="H175" s="224">
        <v>770</v>
      </c>
      <c r="I175" s="225"/>
      <c r="J175" s="226">
        <f>ROUND(I175*H175,2)</f>
        <v>0</v>
      </c>
      <c r="K175" s="222" t="s">
        <v>197</v>
      </c>
      <c r="L175" s="46"/>
      <c r="M175" s="227" t="s">
        <v>19</v>
      </c>
      <c r="N175" s="228" t="s">
        <v>40</v>
      </c>
      <c r="O175" s="86"/>
      <c r="P175" s="229">
        <f>O175*H175</f>
        <v>0</v>
      </c>
      <c r="Q175" s="229">
        <v>0</v>
      </c>
      <c r="R175" s="229">
        <f>Q175*H175</f>
        <v>0</v>
      </c>
      <c r="S175" s="229">
        <v>0.0040000000000000001</v>
      </c>
      <c r="T175" s="230">
        <f>S175*H175</f>
        <v>3.0800000000000001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31" t="s">
        <v>293</v>
      </c>
      <c r="AT175" s="231" t="s">
        <v>144</v>
      </c>
      <c r="AU175" s="231" t="s">
        <v>79</v>
      </c>
      <c r="AY175" s="19" t="s">
        <v>141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19" t="s">
        <v>77</v>
      </c>
      <c r="BK175" s="232">
        <f>ROUND(I175*H175,2)</f>
        <v>0</v>
      </c>
      <c r="BL175" s="19" t="s">
        <v>293</v>
      </c>
      <c r="BM175" s="231" t="s">
        <v>345</v>
      </c>
    </row>
    <row r="176" s="13" customFormat="1">
      <c r="A176" s="13"/>
      <c r="B176" s="233"/>
      <c r="C176" s="234"/>
      <c r="D176" s="235" t="s">
        <v>170</v>
      </c>
      <c r="E176" s="236" t="s">
        <v>19</v>
      </c>
      <c r="F176" s="237" t="s">
        <v>346</v>
      </c>
      <c r="G176" s="234"/>
      <c r="H176" s="238">
        <v>770</v>
      </c>
      <c r="I176" s="239"/>
      <c r="J176" s="234"/>
      <c r="K176" s="234"/>
      <c r="L176" s="240"/>
      <c r="M176" s="271"/>
      <c r="N176" s="272"/>
      <c r="O176" s="272"/>
      <c r="P176" s="272"/>
      <c r="Q176" s="272"/>
      <c r="R176" s="272"/>
      <c r="S176" s="272"/>
      <c r="T176" s="27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4" t="s">
        <v>170</v>
      </c>
      <c r="AU176" s="244" t="s">
        <v>79</v>
      </c>
      <c r="AV176" s="13" t="s">
        <v>79</v>
      </c>
      <c r="AW176" s="13" t="s">
        <v>31</v>
      </c>
      <c r="AX176" s="13" t="s">
        <v>77</v>
      </c>
      <c r="AY176" s="244" t="s">
        <v>141</v>
      </c>
    </row>
    <row r="177" s="2" customFormat="1" ht="6.96" customHeight="1">
      <c r="A177" s="40"/>
      <c r="B177" s="61"/>
      <c r="C177" s="62"/>
      <c r="D177" s="62"/>
      <c r="E177" s="62"/>
      <c r="F177" s="62"/>
      <c r="G177" s="62"/>
      <c r="H177" s="62"/>
      <c r="I177" s="168"/>
      <c r="J177" s="62"/>
      <c r="K177" s="62"/>
      <c r="L177" s="46"/>
      <c r="M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</row>
  </sheetData>
  <sheetProtection sheet="1" autoFilter="0" formatColumns="0" formatRows="0" objects="1" scenarios="1" spinCount="100000" saltValue="UISVHimZniBkUS//MZMTZ0wvCCNJTfYjLafhKHErN6GOW9C4Gv41+hMid96d5JMMDphqeD7I1LXUe3k/PePNcQ==" hashValue="JGgVl+8WNNatelCN4gHpnVDCtex97xDZujQKXjRqyNixTtpo6SgL6BuALrA+cw/BN4gGcsA3+BSgL+bPEeVM9Q==" algorithmName="SHA-512" password="CC35"/>
  <autoFilter ref="C85:K176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30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85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2"/>
      <c r="AT3" s="19" t="s">
        <v>79</v>
      </c>
    </row>
    <row r="4" s="1" customFormat="1" ht="24.96" customHeight="1">
      <c r="B4" s="22"/>
      <c r="D4" s="134" t="s">
        <v>113</v>
      </c>
      <c r="I4" s="130"/>
      <c r="L4" s="22"/>
      <c r="M4" s="135" t="s">
        <v>10</v>
      </c>
      <c r="AT4" s="19" t="s">
        <v>4</v>
      </c>
    </row>
    <row r="5" s="1" customFormat="1" ht="6.96" customHeight="1">
      <c r="B5" s="22"/>
      <c r="I5" s="130"/>
      <c r="L5" s="22"/>
    </row>
    <row r="6" s="1" customFormat="1" ht="12" customHeight="1">
      <c r="B6" s="22"/>
      <c r="D6" s="136" t="s">
        <v>16</v>
      </c>
      <c r="I6" s="130"/>
      <c r="L6" s="22"/>
    </row>
    <row r="7" s="1" customFormat="1" ht="16.5" customHeight="1">
      <c r="B7" s="22"/>
      <c r="E7" s="137" t="str">
        <f>'Rekapitulace stavby'!K6</f>
        <v>Most Zlíchov</v>
      </c>
      <c r="F7" s="136"/>
      <c r="G7" s="136"/>
      <c r="H7" s="136"/>
      <c r="I7" s="130"/>
      <c r="L7" s="22"/>
    </row>
    <row r="8" s="2" customFormat="1" ht="12" customHeight="1">
      <c r="A8" s="40"/>
      <c r="B8" s="46"/>
      <c r="C8" s="40"/>
      <c r="D8" s="136" t="s">
        <v>114</v>
      </c>
      <c r="E8" s="40"/>
      <c r="F8" s="40"/>
      <c r="G8" s="40"/>
      <c r="H8" s="40"/>
      <c r="I8" s="138"/>
      <c r="J8" s="40"/>
      <c r="K8" s="40"/>
      <c r="L8" s="1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0" t="s">
        <v>347</v>
      </c>
      <c r="F9" s="40"/>
      <c r="G9" s="40"/>
      <c r="H9" s="40"/>
      <c r="I9" s="138"/>
      <c r="J9" s="40"/>
      <c r="K9" s="40"/>
      <c r="L9" s="1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8"/>
      <c r="J10" s="40"/>
      <c r="K10" s="40"/>
      <c r="L10" s="1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6" t="s">
        <v>18</v>
      </c>
      <c r="E11" s="40"/>
      <c r="F11" s="141" t="s">
        <v>19</v>
      </c>
      <c r="G11" s="40"/>
      <c r="H11" s="40"/>
      <c r="I11" s="142" t="s">
        <v>20</v>
      </c>
      <c r="J11" s="141" t="s">
        <v>19</v>
      </c>
      <c r="K11" s="40"/>
      <c r="L11" s="1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6" t="s">
        <v>21</v>
      </c>
      <c r="E12" s="40"/>
      <c r="F12" s="141" t="s">
        <v>22</v>
      </c>
      <c r="G12" s="40"/>
      <c r="H12" s="40"/>
      <c r="I12" s="142" t="s">
        <v>23</v>
      </c>
      <c r="J12" s="143" t="str">
        <f>'Rekapitulace stavby'!AN8</f>
        <v>13. 5. 2019</v>
      </c>
      <c r="K12" s="40"/>
      <c r="L12" s="13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38"/>
      <c r="J13" s="40"/>
      <c r="K13" s="40"/>
      <c r="L13" s="13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6" t="s">
        <v>25</v>
      </c>
      <c r="E14" s="40"/>
      <c r="F14" s="40"/>
      <c r="G14" s="40"/>
      <c r="H14" s="40"/>
      <c r="I14" s="142" t="s">
        <v>26</v>
      </c>
      <c r="J14" s="141" t="str">
        <f>IF('Rekapitulace stavby'!AN10="","",'Rekapitulace stavby'!AN10)</f>
        <v/>
      </c>
      <c r="K14" s="40"/>
      <c r="L14" s="13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1" t="str">
        <f>IF('Rekapitulace stavby'!E11="","",'Rekapitulace stavby'!E11)</f>
        <v xml:space="preserve"> </v>
      </c>
      <c r="F15" s="40"/>
      <c r="G15" s="40"/>
      <c r="H15" s="40"/>
      <c r="I15" s="142" t="s">
        <v>27</v>
      </c>
      <c r="J15" s="141" t="str">
        <f>IF('Rekapitulace stavby'!AN11="","",'Rekapitulace stavby'!AN11)</f>
        <v/>
      </c>
      <c r="K15" s="40"/>
      <c r="L15" s="13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8"/>
      <c r="J16" s="40"/>
      <c r="K16" s="40"/>
      <c r="L16" s="13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6" t="s">
        <v>28</v>
      </c>
      <c r="E17" s="40"/>
      <c r="F17" s="40"/>
      <c r="G17" s="40"/>
      <c r="H17" s="40"/>
      <c r="I17" s="142" t="s">
        <v>26</v>
      </c>
      <c r="J17" s="35" t="str">
        <f>'Rekapitulace stavby'!AN13</f>
        <v>Vyplň údaj</v>
      </c>
      <c r="K17" s="40"/>
      <c r="L17" s="13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41"/>
      <c r="G18" s="141"/>
      <c r="H18" s="141"/>
      <c r="I18" s="142" t="s">
        <v>27</v>
      </c>
      <c r="J18" s="35" t="str">
        <f>'Rekapitulace stavby'!AN14</f>
        <v>Vyplň údaj</v>
      </c>
      <c r="K18" s="40"/>
      <c r="L18" s="13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8"/>
      <c r="J19" s="40"/>
      <c r="K19" s="40"/>
      <c r="L19" s="13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6" t="s">
        <v>30</v>
      </c>
      <c r="E20" s="40"/>
      <c r="F20" s="40"/>
      <c r="G20" s="40"/>
      <c r="H20" s="40"/>
      <c r="I20" s="142" t="s">
        <v>26</v>
      </c>
      <c r="J20" s="141" t="str">
        <f>IF('Rekapitulace stavby'!AN16="","",'Rekapitulace stavby'!AN16)</f>
        <v/>
      </c>
      <c r="K20" s="40"/>
      <c r="L20" s="13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1" t="str">
        <f>IF('Rekapitulace stavby'!E17="","",'Rekapitulace stavby'!E17)</f>
        <v xml:space="preserve"> </v>
      </c>
      <c r="F21" s="40"/>
      <c r="G21" s="40"/>
      <c r="H21" s="40"/>
      <c r="I21" s="142" t="s">
        <v>27</v>
      </c>
      <c r="J21" s="141" t="str">
        <f>IF('Rekapitulace stavby'!AN17="","",'Rekapitulace stavby'!AN17)</f>
        <v/>
      </c>
      <c r="K21" s="40"/>
      <c r="L21" s="13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8"/>
      <c r="J22" s="40"/>
      <c r="K22" s="40"/>
      <c r="L22" s="13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6" t="s">
        <v>32</v>
      </c>
      <c r="E23" s="40"/>
      <c r="F23" s="40"/>
      <c r="G23" s="40"/>
      <c r="H23" s="40"/>
      <c r="I23" s="142" t="s">
        <v>26</v>
      </c>
      <c r="J23" s="141" t="str">
        <f>IF('Rekapitulace stavby'!AN19="","",'Rekapitulace stavby'!AN19)</f>
        <v/>
      </c>
      <c r="K23" s="40"/>
      <c r="L23" s="13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1" t="str">
        <f>IF('Rekapitulace stavby'!E20="","",'Rekapitulace stavby'!E20)</f>
        <v xml:space="preserve"> </v>
      </c>
      <c r="F24" s="40"/>
      <c r="G24" s="40"/>
      <c r="H24" s="40"/>
      <c r="I24" s="142" t="s">
        <v>27</v>
      </c>
      <c r="J24" s="141" t="str">
        <f>IF('Rekapitulace stavby'!AN20="","",'Rekapitulace stavby'!AN20)</f>
        <v/>
      </c>
      <c r="K24" s="40"/>
      <c r="L24" s="1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8"/>
      <c r="J25" s="40"/>
      <c r="K25" s="40"/>
      <c r="L25" s="1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6" t="s">
        <v>33</v>
      </c>
      <c r="E26" s="40"/>
      <c r="F26" s="40"/>
      <c r="G26" s="40"/>
      <c r="H26" s="40"/>
      <c r="I26" s="138"/>
      <c r="J26" s="40"/>
      <c r="K26" s="40"/>
      <c r="L26" s="1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4"/>
      <c r="B27" s="145"/>
      <c r="C27" s="144"/>
      <c r="D27" s="144"/>
      <c r="E27" s="146" t="s">
        <v>19</v>
      </c>
      <c r="F27" s="146"/>
      <c r="G27" s="146"/>
      <c r="H27" s="146"/>
      <c r="I27" s="147"/>
      <c r="J27" s="144"/>
      <c r="K27" s="144"/>
      <c r="L27" s="148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8"/>
      <c r="J28" s="40"/>
      <c r="K28" s="40"/>
      <c r="L28" s="1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9"/>
      <c r="E29" s="149"/>
      <c r="F29" s="149"/>
      <c r="G29" s="149"/>
      <c r="H29" s="149"/>
      <c r="I29" s="150"/>
      <c r="J29" s="149"/>
      <c r="K29" s="149"/>
      <c r="L29" s="13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1" t="s">
        <v>35</v>
      </c>
      <c r="E30" s="40"/>
      <c r="F30" s="40"/>
      <c r="G30" s="40"/>
      <c r="H30" s="40"/>
      <c r="I30" s="138"/>
      <c r="J30" s="152">
        <f>ROUND(J84, 2)</f>
        <v>0</v>
      </c>
      <c r="K30" s="40"/>
      <c r="L30" s="13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9"/>
      <c r="E31" s="149"/>
      <c r="F31" s="149"/>
      <c r="G31" s="149"/>
      <c r="H31" s="149"/>
      <c r="I31" s="150"/>
      <c r="J31" s="149"/>
      <c r="K31" s="149"/>
      <c r="L31" s="13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3" t="s">
        <v>37</v>
      </c>
      <c r="G32" s="40"/>
      <c r="H32" s="40"/>
      <c r="I32" s="154" t="s">
        <v>36</v>
      </c>
      <c r="J32" s="153" t="s">
        <v>38</v>
      </c>
      <c r="K32" s="40"/>
      <c r="L32" s="13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5" t="s">
        <v>39</v>
      </c>
      <c r="E33" s="136" t="s">
        <v>40</v>
      </c>
      <c r="F33" s="156">
        <f>ROUND((SUM(BE84:BE125)),  2)</f>
        <v>0</v>
      </c>
      <c r="G33" s="40"/>
      <c r="H33" s="40"/>
      <c r="I33" s="157">
        <v>0.20999999999999999</v>
      </c>
      <c r="J33" s="156">
        <f>ROUND(((SUM(BE84:BE125))*I33),  2)</f>
        <v>0</v>
      </c>
      <c r="K33" s="40"/>
      <c r="L33" s="13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6" t="s">
        <v>41</v>
      </c>
      <c r="F34" s="156">
        <f>ROUND((SUM(BF84:BF125)),  2)</f>
        <v>0</v>
      </c>
      <c r="G34" s="40"/>
      <c r="H34" s="40"/>
      <c r="I34" s="157">
        <v>0.14999999999999999</v>
      </c>
      <c r="J34" s="156">
        <f>ROUND(((SUM(BF84:BF125))*I34),  2)</f>
        <v>0</v>
      </c>
      <c r="K34" s="40"/>
      <c r="L34" s="13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6" t="s">
        <v>42</v>
      </c>
      <c r="F35" s="156">
        <f>ROUND((SUM(BG84:BG125)),  2)</f>
        <v>0</v>
      </c>
      <c r="G35" s="40"/>
      <c r="H35" s="40"/>
      <c r="I35" s="157">
        <v>0.20999999999999999</v>
      </c>
      <c r="J35" s="156">
        <f>0</f>
        <v>0</v>
      </c>
      <c r="K35" s="40"/>
      <c r="L35" s="13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6" t="s">
        <v>43</v>
      </c>
      <c r="F36" s="156">
        <f>ROUND((SUM(BH84:BH125)),  2)</f>
        <v>0</v>
      </c>
      <c r="G36" s="40"/>
      <c r="H36" s="40"/>
      <c r="I36" s="157">
        <v>0.14999999999999999</v>
      </c>
      <c r="J36" s="156">
        <f>0</f>
        <v>0</v>
      </c>
      <c r="K36" s="40"/>
      <c r="L36" s="13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6" t="s">
        <v>44</v>
      </c>
      <c r="F37" s="156">
        <f>ROUND((SUM(BI84:BI125)),  2)</f>
        <v>0</v>
      </c>
      <c r="G37" s="40"/>
      <c r="H37" s="40"/>
      <c r="I37" s="157">
        <v>0</v>
      </c>
      <c r="J37" s="156">
        <f>0</f>
        <v>0</v>
      </c>
      <c r="K37" s="40"/>
      <c r="L37" s="13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8"/>
      <c r="J38" s="40"/>
      <c r="K38" s="40"/>
      <c r="L38" s="13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8"/>
      <c r="D39" s="159" t="s">
        <v>45</v>
      </c>
      <c r="E39" s="160"/>
      <c r="F39" s="160"/>
      <c r="G39" s="161" t="s">
        <v>46</v>
      </c>
      <c r="H39" s="162" t="s">
        <v>47</v>
      </c>
      <c r="I39" s="163"/>
      <c r="J39" s="164">
        <f>SUM(J30:J37)</f>
        <v>0</v>
      </c>
      <c r="K39" s="165"/>
      <c r="L39" s="13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13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1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116</v>
      </c>
      <c r="D45" s="42"/>
      <c r="E45" s="42"/>
      <c r="F45" s="42"/>
      <c r="G45" s="42"/>
      <c r="H45" s="42"/>
      <c r="I45" s="138"/>
      <c r="J45" s="42"/>
      <c r="K45" s="42"/>
      <c r="L45" s="13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8"/>
      <c r="J46" s="42"/>
      <c r="K46" s="42"/>
      <c r="L46" s="1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138"/>
      <c r="J47" s="42"/>
      <c r="K47" s="42"/>
      <c r="L47" s="13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2" t="str">
        <f>E7</f>
        <v>Most Zlíchov</v>
      </c>
      <c r="F48" s="34"/>
      <c r="G48" s="34"/>
      <c r="H48" s="34"/>
      <c r="I48" s="138"/>
      <c r="J48" s="42"/>
      <c r="K48" s="42"/>
      <c r="L48" s="13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114</v>
      </c>
      <c r="D49" s="42"/>
      <c r="E49" s="42"/>
      <c r="F49" s="42"/>
      <c r="G49" s="42"/>
      <c r="H49" s="42"/>
      <c r="I49" s="138"/>
      <c r="J49" s="42"/>
      <c r="K49" s="42"/>
      <c r="L49" s="13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002 - PROVIZORNÍ OCHRANNÝ ŠTÍT</v>
      </c>
      <c r="F50" s="42"/>
      <c r="G50" s="42"/>
      <c r="H50" s="42"/>
      <c r="I50" s="138"/>
      <c r="J50" s="42"/>
      <c r="K50" s="42"/>
      <c r="L50" s="13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8"/>
      <c r="J51" s="42"/>
      <c r="K51" s="42"/>
      <c r="L51" s="13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 xml:space="preserve"> </v>
      </c>
      <c r="G52" s="42"/>
      <c r="H52" s="42"/>
      <c r="I52" s="142" t="s">
        <v>23</v>
      </c>
      <c r="J52" s="74" t="str">
        <f>IF(J12="","",J12)</f>
        <v>13. 5. 2019</v>
      </c>
      <c r="K52" s="42"/>
      <c r="L52" s="13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8"/>
      <c r="J53" s="42"/>
      <c r="K53" s="42"/>
      <c r="L53" s="13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 xml:space="preserve"> </v>
      </c>
      <c r="G54" s="42"/>
      <c r="H54" s="42"/>
      <c r="I54" s="142" t="s">
        <v>30</v>
      </c>
      <c r="J54" s="38" t="str">
        <f>E21</f>
        <v xml:space="preserve"> </v>
      </c>
      <c r="K54" s="42"/>
      <c r="L54" s="13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28</v>
      </c>
      <c r="D55" s="42"/>
      <c r="E55" s="42"/>
      <c r="F55" s="29" t="str">
        <f>IF(E18="","",E18)</f>
        <v>Vyplň údaj</v>
      </c>
      <c r="G55" s="42"/>
      <c r="H55" s="42"/>
      <c r="I55" s="142" t="s">
        <v>32</v>
      </c>
      <c r="J55" s="38" t="str">
        <f>E24</f>
        <v xml:space="preserve"> </v>
      </c>
      <c r="K55" s="42"/>
      <c r="L55" s="13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8"/>
      <c r="J56" s="42"/>
      <c r="K56" s="42"/>
      <c r="L56" s="13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117</v>
      </c>
      <c r="D57" s="174"/>
      <c r="E57" s="174"/>
      <c r="F57" s="174"/>
      <c r="G57" s="174"/>
      <c r="H57" s="174"/>
      <c r="I57" s="175"/>
      <c r="J57" s="176" t="s">
        <v>118</v>
      </c>
      <c r="K57" s="174"/>
      <c r="L57" s="13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8"/>
      <c r="J58" s="42"/>
      <c r="K58" s="42"/>
      <c r="L58" s="13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67</v>
      </c>
      <c r="D59" s="42"/>
      <c r="E59" s="42"/>
      <c r="F59" s="42"/>
      <c r="G59" s="42"/>
      <c r="H59" s="42"/>
      <c r="I59" s="138"/>
      <c r="J59" s="104">
        <f>J84</f>
        <v>0</v>
      </c>
      <c r="K59" s="42"/>
      <c r="L59" s="13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119</v>
      </c>
    </row>
    <row r="60" s="9" customFormat="1" ht="24.96" customHeight="1">
      <c r="A60" s="9"/>
      <c r="B60" s="178"/>
      <c r="C60" s="179"/>
      <c r="D60" s="180" t="s">
        <v>184</v>
      </c>
      <c r="E60" s="181"/>
      <c r="F60" s="181"/>
      <c r="G60" s="181"/>
      <c r="H60" s="181"/>
      <c r="I60" s="182"/>
      <c r="J60" s="183">
        <f>J85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186</v>
      </c>
      <c r="E61" s="188"/>
      <c r="F61" s="188"/>
      <c r="G61" s="188"/>
      <c r="H61" s="188"/>
      <c r="I61" s="189"/>
      <c r="J61" s="190">
        <f>J86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5"/>
      <c r="C62" s="186"/>
      <c r="D62" s="187" t="s">
        <v>188</v>
      </c>
      <c r="E62" s="188"/>
      <c r="F62" s="188"/>
      <c r="G62" s="188"/>
      <c r="H62" s="188"/>
      <c r="I62" s="189"/>
      <c r="J62" s="190">
        <f>J99</f>
        <v>0</v>
      </c>
      <c r="K62" s="186"/>
      <c r="L62" s="19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9" customFormat="1" ht="24.96" customHeight="1">
      <c r="A63" s="9"/>
      <c r="B63" s="178"/>
      <c r="C63" s="179"/>
      <c r="D63" s="180" t="s">
        <v>189</v>
      </c>
      <c r="E63" s="181"/>
      <c r="F63" s="181"/>
      <c r="G63" s="181"/>
      <c r="H63" s="181"/>
      <c r="I63" s="182"/>
      <c r="J63" s="183">
        <f>J101</f>
        <v>0</v>
      </c>
      <c r="K63" s="179"/>
      <c r="L63" s="184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10" customFormat="1" ht="19.92" customHeight="1">
      <c r="A64" s="10"/>
      <c r="B64" s="185"/>
      <c r="C64" s="186"/>
      <c r="D64" s="187" t="s">
        <v>348</v>
      </c>
      <c r="E64" s="188"/>
      <c r="F64" s="188"/>
      <c r="G64" s="188"/>
      <c r="H64" s="188"/>
      <c r="I64" s="189"/>
      <c r="J64" s="190">
        <f>J102</f>
        <v>0</v>
      </c>
      <c r="K64" s="186"/>
      <c r="L64" s="1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40"/>
      <c r="B65" s="41"/>
      <c r="C65" s="42"/>
      <c r="D65" s="42"/>
      <c r="E65" s="42"/>
      <c r="F65" s="42"/>
      <c r="G65" s="42"/>
      <c r="H65" s="42"/>
      <c r="I65" s="138"/>
      <c r="J65" s="42"/>
      <c r="K65" s="42"/>
      <c r="L65" s="139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6.96" customHeight="1">
      <c r="A66" s="40"/>
      <c r="B66" s="61"/>
      <c r="C66" s="62"/>
      <c r="D66" s="62"/>
      <c r="E66" s="62"/>
      <c r="F66" s="62"/>
      <c r="G66" s="62"/>
      <c r="H66" s="62"/>
      <c r="I66" s="168"/>
      <c r="J66" s="62"/>
      <c r="K66" s="62"/>
      <c r="L66" s="139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70" s="2" customFormat="1" ht="6.96" customHeight="1">
      <c r="A70" s="40"/>
      <c r="B70" s="63"/>
      <c r="C70" s="64"/>
      <c r="D70" s="64"/>
      <c r="E70" s="64"/>
      <c r="F70" s="64"/>
      <c r="G70" s="64"/>
      <c r="H70" s="64"/>
      <c r="I70" s="171"/>
      <c r="J70" s="64"/>
      <c r="K70" s="64"/>
      <c r="L70" s="139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24.96" customHeight="1">
      <c r="A71" s="40"/>
      <c r="B71" s="41"/>
      <c r="C71" s="25" t="s">
        <v>125</v>
      </c>
      <c r="D71" s="42"/>
      <c r="E71" s="42"/>
      <c r="F71" s="42"/>
      <c r="G71" s="42"/>
      <c r="H71" s="42"/>
      <c r="I71" s="138"/>
      <c r="J71" s="42"/>
      <c r="K71" s="42"/>
      <c r="L71" s="13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6.96" customHeight="1">
      <c r="A72" s="40"/>
      <c r="B72" s="41"/>
      <c r="C72" s="42"/>
      <c r="D72" s="42"/>
      <c r="E72" s="42"/>
      <c r="F72" s="42"/>
      <c r="G72" s="42"/>
      <c r="H72" s="42"/>
      <c r="I72" s="138"/>
      <c r="J72" s="42"/>
      <c r="K72" s="42"/>
      <c r="L72" s="13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2" customHeight="1">
      <c r="A73" s="40"/>
      <c r="B73" s="41"/>
      <c r="C73" s="34" t="s">
        <v>16</v>
      </c>
      <c r="D73" s="42"/>
      <c r="E73" s="42"/>
      <c r="F73" s="42"/>
      <c r="G73" s="42"/>
      <c r="H73" s="42"/>
      <c r="I73" s="138"/>
      <c r="J73" s="42"/>
      <c r="K73" s="42"/>
      <c r="L73" s="13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6.5" customHeight="1">
      <c r="A74" s="40"/>
      <c r="B74" s="41"/>
      <c r="C74" s="42"/>
      <c r="D74" s="42"/>
      <c r="E74" s="172" t="str">
        <f>E7</f>
        <v>Most Zlíchov</v>
      </c>
      <c r="F74" s="34"/>
      <c r="G74" s="34"/>
      <c r="H74" s="34"/>
      <c r="I74" s="138"/>
      <c r="J74" s="42"/>
      <c r="K74" s="42"/>
      <c r="L74" s="13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114</v>
      </c>
      <c r="D75" s="42"/>
      <c r="E75" s="42"/>
      <c r="F75" s="42"/>
      <c r="G75" s="42"/>
      <c r="H75" s="42"/>
      <c r="I75" s="138"/>
      <c r="J75" s="42"/>
      <c r="K75" s="42"/>
      <c r="L75" s="13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6.5" customHeight="1">
      <c r="A76" s="40"/>
      <c r="B76" s="41"/>
      <c r="C76" s="42"/>
      <c r="D76" s="42"/>
      <c r="E76" s="71" t="str">
        <f>E9</f>
        <v>SO 002 - PROVIZORNÍ OCHRANNÝ ŠTÍT</v>
      </c>
      <c r="F76" s="42"/>
      <c r="G76" s="42"/>
      <c r="H76" s="42"/>
      <c r="I76" s="138"/>
      <c r="J76" s="42"/>
      <c r="K76" s="42"/>
      <c r="L76" s="13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138"/>
      <c r="J77" s="42"/>
      <c r="K77" s="42"/>
      <c r="L77" s="13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21</v>
      </c>
      <c r="D78" s="42"/>
      <c r="E78" s="42"/>
      <c r="F78" s="29" t="str">
        <f>F12</f>
        <v xml:space="preserve"> </v>
      </c>
      <c r="G78" s="42"/>
      <c r="H78" s="42"/>
      <c r="I78" s="142" t="s">
        <v>23</v>
      </c>
      <c r="J78" s="74" t="str">
        <f>IF(J12="","",J12)</f>
        <v>13. 5. 2019</v>
      </c>
      <c r="K78" s="42"/>
      <c r="L78" s="13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138"/>
      <c r="J79" s="42"/>
      <c r="K79" s="42"/>
      <c r="L79" s="13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5.15" customHeight="1">
      <c r="A80" s="40"/>
      <c r="B80" s="41"/>
      <c r="C80" s="34" t="s">
        <v>25</v>
      </c>
      <c r="D80" s="42"/>
      <c r="E80" s="42"/>
      <c r="F80" s="29" t="str">
        <f>E15</f>
        <v xml:space="preserve"> </v>
      </c>
      <c r="G80" s="42"/>
      <c r="H80" s="42"/>
      <c r="I80" s="142" t="s">
        <v>30</v>
      </c>
      <c r="J80" s="38" t="str">
        <f>E21</f>
        <v xml:space="preserve"> </v>
      </c>
      <c r="K80" s="42"/>
      <c r="L80" s="13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5.15" customHeight="1">
      <c r="A81" s="40"/>
      <c r="B81" s="41"/>
      <c r="C81" s="34" t="s">
        <v>28</v>
      </c>
      <c r="D81" s="42"/>
      <c r="E81" s="42"/>
      <c r="F81" s="29" t="str">
        <f>IF(E18="","",E18)</f>
        <v>Vyplň údaj</v>
      </c>
      <c r="G81" s="42"/>
      <c r="H81" s="42"/>
      <c r="I81" s="142" t="s">
        <v>32</v>
      </c>
      <c r="J81" s="38" t="str">
        <f>E24</f>
        <v xml:space="preserve"> </v>
      </c>
      <c r="K81" s="42"/>
      <c r="L81" s="13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0.32" customHeight="1">
      <c r="A82" s="40"/>
      <c r="B82" s="41"/>
      <c r="C82" s="42"/>
      <c r="D82" s="42"/>
      <c r="E82" s="42"/>
      <c r="F82" s="42"/>
      <c r="G82" s="42"/>
      <c r="H82" s="42"/>
      <c r="I82" s="138"/>
      <c r="J82" s="42"/>
      <c r="K82" s="42"/>
      <c r="L82" s="13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11" customFormat="1" ht="29.28" customHeight="1">
      <c r="A83" s="192"/>
      <c r="B83" s="193"/>
      <c r="C83" s="194" t="s">
        <v>126</v>
      </c>
      <c r="D83" s="195" t="s">
        <v>54</v>
      </c>
      <c r="E83" s="195" t="s">
        <v>50</v>
      </c>
      <c r="F83" s="195" t="s">
        <v>51</v>
      </c>
      <c r="G83" s="195" t="s">
        <v>127</v>
      </c>
      <c r="H83" s="195" t="s">
        <v>128</v>
      </c>
      <c r="I83" s="196" t="s">
        <v>129</v>
      </c>
      <c r="J83" s="195" t="s">
        <v>118</v>
      </c>
      <c r="K83" s="197" t="s">
        <v>130</v>
      </c>
      <c r="L83" s="198"/>
      <c r="M83" s="94" t="s">
        <v>19</v>
      </c>
      <c r="N83" s="95" t="s">
        <v>39</v>
      </c>
      <c r="O83" s="95" t="s">
        <v>131</v>
      </c>
      <c r="P83" s="95" t="s">
        <v>132</v>
      </c>
      <c r="Q83" s="95" t="s">
        <v>133</v>
      </c>
      <c r="R83" s="95" t="s">
        <v>134</v>
      </c>
      <c r="S83" s="95" t="s">
        <v>135</v>
      </c>
      <c r="T83" s="96" t="s">
        <v>136</v>
      </c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</row>
    <row r="84" s="2" customFormat="1" ht="22.8" customHeight="1">
      <c r="A84" s="40"/>
      <c r="B84" s="41"/>
      <c r="C84" s="101" t="s">
        <v>137</v>
      </c>
      <c r="D84" s="42"/>
      <c r="E84" s="42"/>
      <c r="F84" s="42"/>
      <c r="G84" s="42"/>
      <c r="H84" s="42"/>
      <c r="I84" s="138"/>
      <c r="J84" s="199">
        <f>BK84</f>
        <v>0</v>
      </c>
      <c r="K84" s="42"/>
      <c r="L84" s="46"/>
      <c r="M84" s="97"/>
      <c r="N84" s="200"/>
      <c r="O84" s="98"/>
      <c r="P84" s="201">
        <f>P85+P101</f>
        <v>0</v>
      </c>
      <c r="Q84" s="98"/>
      <c r="R84" s="201">
        <f>R85+R101</f>
        <v>21.41144516</v>
      </c>
      <c r="S84" s="98"/>
      <c r="T84" s="202">
        <f>T85+T101</f>
        <v>20.874000000000002</v>
      </c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T84" s="19" t="s">
        <v>68</v>
      </c>
      <c r="AU84" s="19" t="s">
        <v>119</v>
      </c>
      <c r="BK84" s="203">
        <f>BK85+BK101</f>
        <v>0</v>
      </c>
    </row>
    <row r="85" s="12" customFormat="1" ht="25.92" customHeight="1">
      <c r="A85" s="12"/>
      <c r="B85" s="204"/>
      <c r="C85" s="205"/>
      <c r="D85" s="206" t="s">
        <v>68</v>
      </c>
      <c r="E85" s="207" t="s">
        <v>191</v>
      </c>
      <c r="F85" s="207" t="s">
        <v>192</v>
      </c>
      <c r="G85" s="205"/>
      <c r="H85" s="205"/>
      <c r="I85" s="208"/>
      <c r="J85" s="209">
        <f>BK85</f>
        <v>0</v>
      </c>
      <c r="K85" s="205"/>
      <c r="L85" s="210"/>
      <c r="M85" s="211"/>
      <c r="N85" s="212"/>
      <c r="O85" s="212"/>
      <c r="P85" s="213">
        <f>P86+P99</f>
        <v>0</v>
      </c>
      <c r="Q85" s="212"/>
      <c r="R85" s="213">
        <f>R86+R99</f>
        <v>12.365</v>
      </c>
      <c r="S85" s="212"/>
      <c r="T85" s="214">
        <f>T86+T99</f>
        <v>12.365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15" t="s">
        <v>77</v>
      </c>
      <c r="AT85" s="216" t="s">
        <v>68</v>
      </c>
      <c r="AU85" s="216" t="s">
        <v>69</v>
      </c>
      <c r="AY85" s="215" t="s">
        <v>141</v>
      </c>
      <c r="BK85" s="217">
        <f>BK86+BK99</f>
        <v>0</v>
      </c>
    </row>
    <row r="86" s="12" customFormat="1" ht="22.8" customHeight="1">
      <c r="A86" s="12"/>
      <c r="B86" s="204"/>
      <c r="C86" s="205"/>
      <c r="D86" s="206" t="s">
        <v>68</v>
      </c>
      <c r="E86" s="218" t="s">
        <v>240</v>
      </c>
      <c r="F86" s="218" t="s">
        <v>255</v>
      </c>
      <c r="G86" s="205"/>
      <c r="H86" s="205"/>
      <c r="I86" s="208"/>
      <c r="J86" s="219">
        <f>BK86</f>
        <v>0</v>
      </c>
      <c r="K86" s="205"/>
      <c r="L86" s="210"/>
      <c r="M86" s="211"/>
      <c r="N86" s="212"/>
      <c r="O86" s="212"/>
      <c r="P86" s="213">
        <f>SUM(P87:P98)</f>
        <v>0</v>
      </c>
      <c r="Q86" s="212"/>
      <c r="R86" s="213">
        <f>SUM(R87:R98)</f>
        <v>12.365</v>
      </c>
      <c r="S86" s="212"/>
      <c r="T86" s="214">
        <f>SUM(T87:T98)</f>
        <v>12.365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15" t="s">
        <v>77</v>
      </c>
      <c r="AT86" s="216" t="s">
        <v>68</v>
      </c>
      <c r="AU86" s="216" t="s">
        <v>77</v>
      </c>
      <c r="AY86" s="215" t="s">
        <v>141</v>
      </c>
      <c r="BK86" s="217">
        <f>SUM(BK87:BK98)</f>
        <v>0</v>
      </c>
    </row>
    <row r="87" s="2" customFormat="1" ht="24" customHeight="1">
      <c r="A87" s="40"/>
      <c r="B87" s="41"/>
      <c r="C87" s="220" t="s">
        <v>77</v>
      </c>
      <c r="D87" s="220" t="s">
        <v>144</v>
      </c>
      <c r="E87" s="221" t="s">
        <v>349</v>
      </c>
      <c r="F87" s="222" t="s">
        <v>350</v>
      </c>
      <c r="G87" s="223" t="s">
        <v>196</v>
      </c>
      <c r="H87" s="224">
        <v>178.5</v>
      </c>
      <c r="I87" s="225"/>
      <c r="J87" s="226">
        <f>ROUND(I87*H87,2)</f>
        <v>0</v>
      </c>
      <c r="K87" s="222" t="s">
        <v>197</v>
      </c>
      <c r="L87" s="46"/>
      <c r="M87" s="227" t="s">
        <v>19</v>
      </c>
      <c r="N87" s="228" t="s">
        <v>40</v>
      </c>
      <c r="O87" s="86"/>
      <c r="P87" s="229">
        <f>O87*H87</f>
        <v>0</v>
      </c>
      <c r="Q87" s="229">
        <v>0</v>
      </c>
      <c r="R87" s="229">
        <f>Q87*H87</f>
        <v>0</v>
      </c>
      <c r="S87" s="229">
        <v>0</v>
      </c>
      <c r="T87" s="230">
        <f>S87*H87</f>
        <v>0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R87" s="231" t="s">
        <v>161</v>
      </c>
      <c r="AT87" s="231" t="s">
        <v>144</v>
      </c>
      <c r="AU87" s="231" t="s">
        <v>79</v>
      </c>
      <c r="AY87" s="19" t="s">
        <v>141</v>
      </c>
      <c r="BE87" s="232">
        <f>IF(N87="základní",J87,0)</f>
        <v>0</v>
      </c>
      <c r="BF87" s="232">
        <f>IF(N87="snížená",J87,0)</f>
        <v>0</v>
      </c>
      <c r="BG87" s="232">
        <f>IF(N87="zákl. přenesená",J87,0)</f>
        <v>0</v>
      </c>
      <c r="BH87" s="232">
        <f>IF(N87="sníž. přenesená",J87,0)</f>
        <v>0</v>
      </c>
      <c r="BI87" s="232">
        <f>IF(N87="nulová",J87,0)</f>
        <v>0</v>
      </c>
      <c r="BJ87" s="19" t="s">
        <v>77</v>
      </c>
      <c r="BK87" s="232">
        <f>ROUND(I87*H87,2)</f>
        <v>0</v>
      </c>
      <c r="BL87" s="19" t="s">
        <v>161</v>
      </c>
      <c r="BM87" s="231" t="s">
        <v>351</v>
      </c>
    </row>
    <row r="88" s="13" customFormat="1">
      <c r="A88" s="13"/>
      <c r="B88" s="233"/>
      <c r="C88" s="234"/>
      <c r="D88" s="235" t="s">
        <v>170</v>
      </c>
      <c r="E88" s="236" t="s">
        <v>19</v>
      </c>
      <c r="F88" s="237" t="s">
        <v>352</v>
      </c>
      <c r="G88" s="234"/>
      <c r="H88" s="238">
        <v>178.5</v>
      </c>
      <c r="I88" s="239"/>
      <c r="J88" s="234"/>
      <c r="K88" s="234"/>
      <c r="L88" s="240"/>
      <c r="M88" s="241"/>
      <c r="N88" s="242"/>
      <c r="O88" s="242"/>
      <c r="P88" s="242"/>
      <c r="Q88" s="242"/>
      <c r="R88" s="242"/>
      <c r="S88" s="242"/>
      <c r="T88" s="24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T88" s="244" t="s">
        <v>170</v>
      </c>
      <c r="AU88" s="244" t="s">
        <v>79</v>
      </c>
      <c r="AV88" s="13" t="s">
        <v>79</v>
      </c>
      <c r="AW88" s="13" t="s">
        <v>31</v>
      </c>
      <c r="AX88" s="13" t="s">
        <v>77</v>
      </c>
      <c r="AY88" s="244" t="s">
        <v>141</v>
      </c>
    </row>
    <row r="89" s="2" customFormat="1" ht="24" customHeight="1">
      <c r="A89" s="40"/>
      <c r="B89" s="41"/>
      <c r="C89" s="220" t="s">
        <v>79</v>
      </c>
      <c r="D89" s="220" t="s">
        <v>144</v>
      </c>
      <c r="E89" s="221" t="s">
        <v>353</v>
      </c>
      <c r="F89" s="222" t="s">
        <v>354</v>
      </c>
      <c r="G89" s="223" t="s">
        <v>196</v>
      </c>
      <c r="H89" s="224">
        <v>32130</v>
      </c>
      <c r="I89" s="225"/>
      <c r="J89" s="226">
        <f>ROUND(I89*H89,2)</f>
        <v>0</v>
      </c>
      <c r="K89" s="222" t="s">
        <v>197</v>
      </c>
      <c r="L89" s="46"/>
      <c r="M89" s="227" t="s">
        <v>19</v>
      </c>
      <c r="N89" s="228" t="s">
        <v>40</v>
      </c>
      <c r="O89" s="86"/>
      <c r="P89" s="229">
        <f>O89*H89</f>
        <v>0</v>
      </c>
      <c r="Q89" s="229">
        <v>0</v>
      </c>
      <c r="R89" s="229">
        <f>Q89*H89</f>
        <v>0</v>
      </c>
      <c r="S89" s="229">
        <v>0</v>
      </c>
      <c r="T89" s="230">
        <f>S89*H89</f>
        <v>0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R89" s="231" t="s">
        <v>161</v>
      </c>
      <c r="AT89" s="231" t="s">
        <v>144</v>
      </c>
      <c r="AU89" s="231" t="s">
        <v>79</v>
      </c>
      <c r="AY89" s="19" t="s">
        <v>141</v>
      </c>
      <c r="BE89" s="232">
        <f>IF(N89="základní",J89,0)</f>
        <v>0</v>
      </c>
      <c r="BF89" s="232">
        <f>IF(N89="snížená",J89,0)</f>
        <v>0</v>
      </c>
      <c r="BG89" s="232">
        <f>IF(N89="zákl. přenesená",J89,0)</f>
        <v>0</v>
      </c>
      <c r="BH89" s="232">
        <f>IF(N89="sníž. přenesená",J89,0)</f>
        <v>0</v>
      </c>
      <c r="BI89" s="232">
        <f>IF(N89="nulová",J89,0)</f>
        <v>0</v>
      </c>
      <c r="BJ89" s="19" t="s">
        <v>77</v>
      </c>
      <c r="BK89" s="232">
        <f>ROUND(I89*H89,2)</f>
        <v>0</v>
      </c>
      <c r="BL89" s="19" t="s">
        <v>161</v>
      </c>
      <c r="BM89" s="231" t="s">
        <v>355</v>
      </c>
    </row>
    <row r="90" s="13" customFormat="1">
      <c r="A90" s="13"/>
      <c r="B90" s="233"/>
      <c r="C90" s="234"/>
      <c r="D90" s="235" t="s">
        <v>170</v>
      </c>
      <c r="E90" s="236" t="s">
        <v>19</v>
      </c>
      <c r="F90" s="237" t="s">
        <v>356</v>
      </c>
      <c r="G90" s="234"/>
      <c r="H90" s="238">
        <v>32130</v>
      </c>
      <c r="I90" s="239"/>
      <c r="J90" s="234"/>
      <c r="K90" s="234"/>
      <c r="L90" s="240"/>
      <c r="M90" s="241"/>
      <c r="N90" s="242"/>
      <c r="O90" s="242"/>
      <c r="P90" s="242"/>
      <c r="Q90" s="242"/>
      <c r="R90" s="242"/>
      <c r="S90" s="242"/>
      <c r="T90" s="24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44" t="s">
        <v>170</v>
      </c>
      <c r="AU90" s="244" t="s">
        <v>79</v>
      </c>
      <c r="AV90" s="13" t="s">
        <v>79</v>
      </c>
      <c r="AW90" s="13" t="s">
        <v>31</v>
      </c>
      <c r="AX90" s="13" t="s">
        <v>77</v>
      </c>
      <c r="AY90" s="244" t="s">
        <v>141</v>
      </c>
    </row>
    <row r="91" s="2" customFormat="1" ht="24" customHeight="1">
      <c r="A91" s="40"/>
      <c r="B91" s="41"/>
      <c r="C91" s="220" t="s">
        <v>155</v>
      </c>
      <c r="D91" s="220" t="s">
        <v>144</v>
      </c>
      <c r="E91" s="221" t="s">
        <v>357</v>
      </c>
      <c r="F91" s="222" t="s">
        <v>358</v>
      </c>
      <c r="G91" s="223" t="s">
        <v>196</v>
      </c>
      <c r="H91" s="224">
        <v>178.5</v>
      </c>
      <c r="I91" s="225"/>
      <c r="J91" s="226">
        <f>ROUND(I91*H91,2)</f>
        <v>0</v>
      </c>
      <c r="K91" s="222" t="s">
        <v>197</v>
      </c>
      <c r="L91" s="46"/>
      <c r="M91" s="227" t="s">
        <v>19</v>
      </c>
      <c r="N91" s="228" t="s">
        <v>40</v>
      </c>
      <c r="O91" s="86"/>
      <c r="P91" s="229">
        <f>O91*H91</f>
        <v>0</v>
      </c>
      <c r="Q91" s="229">
        <v>0</v>
      </c>
      <c r="R91" s="229">
        <f>Q91*H91</f>
        <v>0</v>
      </c>
      <c r="S91" s="229">
        <v>0</v>
      </c>
      <c r="T91" s="230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31" t="s">
        <v>161</v>
      </c>
      <c r="AT91" s="231" t="s">
        <v>144</v>
      </c>
      <c r="AU91" s="231" t="s">
        <v>79</v>
      </c>
      <c r="AY91" s="19" t="s">
        <v>141</v>
      </c>
      <c r="BE91" s="232">
        <f>IF(N91="základní",J91,0)</f>
        <v>0</v>
      </c>
      <c r="BF91" s="232">
        <f>IF(N91="snížená",J91,0)</f>
        <v>0</v>
      </c>
      <c r="BG91" s="232">
        <f>IF(N91="zákl. přenesená",J91,0)</f>
        <v>0</v>
      </c>
      <c r="BH91" s="232">
        <f>IF(N91="sníž. přenesená",J91,0)</f>
        <v>0</v>
      </c>
      <c r="BI91" s="232">
        <f>IF(N91="nulová",J91,0)</f>
        <v>0</v>
      </c>
      <c r="BJ91" s="19" t="s">
        <v>77</v>
      </c>
      <c r="BK91" s="232">
        <f>ROUND(I91*H91,2)</f>
        <v>0</v>
      </c>
      <c r="BL91" s="19" t="s">
        <v>161</v>
      </c>
      <c r="BM91" s="231" t="s">
        <v>359</v>
      </c>
    </row>
    <row r="92" s="13" customFormat="1">
      <c r="A92" s="13"/>
      <c r="B92" s="233"/>
      <c r="C92" s="234"/>
      <c r="D92" s="235" t="s">
        <v>170</v>
      </c>
      <c r="E92" s="236" t="s">
        <v>19</v>
      </c>
      <c r="F92" s="237" t="s">
        <v>352</v>
      </c>
      <c r="G92" s="234"/>
      <c r="H92" s="238">
        <v>178.5</v>
      </c>
      <c r="I92" s="239"/>
      <c r="J92" s="234"/>
      <c r="K92" s="234"/>
      <c r="L92" s="240"/>
      <c r="M92" s="241"/>
      <c r="N92" s="242"/>
      <c r="O92" s="242"/>
      <c r="P92" s="242"/>
      <c r="Q92" s="242"/>
      <c r="R92" s="242"/>
      <c r="S92" s="242"/>
      <c r="T92" s="24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44" t="s">
        <v>170</v>
      </c>
      <c r="AU92" s="244" t="s">
        <v>79</v>
      </c>
      <c r="AV92" s="13" t="s">
        <v>79</v>
      </c>
      <c r="AW92" s="13" t="s">
        <v>31</v>
      </c>
      <c r="AX92" s="13" t="s">
        <v>77</v>
      </c>
      <c r="AY92" s="244" t="s">
        <v>141</v>
      </c>
    </row>
    <row r="93" s="2" customFormat="1" ht="24" customHeight="1">
      <c r="A93" s="40"/>
      <c r="B93" s="41"/>
      <c r="C93" s="220" t="s">
        <v>161</v>
      </c>
      <c r="D93" s="220" t="s">
        <v>144</v>
      </c>
      <c r="E93" s="221" t="s">
        <v>360</v>
      </c>
      <c r="F93" s="222" t="s">
        <v>361</v>
      </c>
      <c r="G93" s="223" t="s">
        <v>252</v>
      </c>
      <c r="H93" s="224">
        <v>12.365</v>
      </c>
      <c r="I93" s="225"/>
      <c r="J93" s="226">
        <f>ROUND(I93*H93,2)</f>
        <v>0</v>
      </c>
      <c r="K93" s="222" t="s">
        <v>197</v>
      </c>
      <c r="L93" s="46"/>
      <c r="M93" s="227" t="s">
        <v>19</v>
      </c>
      <c r="N93" s="228" t="s">
        <v>40</v>
      </c>
      <c r="O93" s="86"/>
      <c r="P93" s="229">
        <f>O93*H93</f>
        <v>0</v>
      </c>
      <c r="Q93" s="229">
        <v>0</v>
      </c>
      <c r="R93" s="229">
        <f>Q93*H93</f>
        <v>0</v>
      </c>
      <c r="S93" s="229">
        <v>0</v>
      </c>
      <c r="T93" s="230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31" t="s">
        <v>161</v>
      </c>
      <c r="AT93" s="231" t="s">
        <v>144</v>
      </c>
      <c r="AU93" s="231" t="s">
        <v>79</v>
      </c>
      <c r="AY93" s="19" t="s">
        <v>141</v>
      </c>
      <c r="BE93" s="232">
        <f>IF(N93="základní",J93,0)</f>
        <v>0</v>
      </c>
      <c r="BF93" s="232">
        <f>IF(N93="snížená",J93,0)</f>
        <v>0</v>
      </c>
      <c r="BG93" s="232">
        <f>IF(N93="zákl. přenesená",J93,0)</f>
        <v>0</v>
      </c>
      <c r="BH93" s="232">
        <f>IF(N93="sníž. přenesená",J93,0)</f>
        <v>0</v>
      </c>
      <c r="BI93" s="232">
        <f>IF(N93="nulová",J93,0)</f>
        <v>0</v>
      </c>
      <c r="BJ93" s="19" t="s">
        <v>77</v>
      </c>
      <c r="BK93" s="232">
        <f>ROUND(I93*H93,2)</f>
        <v>0</v>
      </c>
      <c r="BL93" s="19" t="s">
        <v>161</v>
      </c>
      <c r="BM93" s="231" t="s">
        <v>362</v>
      </c>
    </row>
    <row r="94" s="13" customFormat="1">
      <c r="A94" s="13"/>
      <c r="B94" s="233"/>
      <c r="C94" s="234"/>
      <c r="D94" s="235" t="s">
        <v>170</v>
      </c>
      <c r="E94" s="236" t="s">
        <v>19</v>
      </c>
      <c r="F94" s="237" t="s">
        <v>363</v>
      </c>
      <c r="G94" s="234"/>
      <c r="H94" s="238">
        <v>12.365</v>
      </c>
      <c r="I94" s="239"/>
      <c r="J94" s="234"/>
      <c r="K94" s="234"/>
      <c r="L94" s="240"/>
      <c r="M94" s="241"/>
      <c r="N94" s="242"/>
      <c r="O94" s="242"/>
      <c r="P94" s="242"/>
      <c r="Q94" s="242"/>
      <c r="R94" s="242"/>
      <c r="S94" s="242"/>
      <c r="T94" s="24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44" t="s">
        <v>170</v>
      </c>
      <c r="AU94" s="244" t="s">
        <v>79</v>
      </c>
      <c r="AV94" s="13" t="s">
        <v>79</v>
      </c>
      <c r="AW94" s="13" t="s">
        <v>31</v>
      </c>
      <c r="AX94" s="13" t="s">
        <v>77</v>
      </c>
      <c r="AY94" s="244" t="s">
        <v>141</v>
      </c>
    </row>
    <row r="95" s="2" customFormat="1" ht="16.5" customHeight="1">
      <c r="A95" s="40"/>
      <c r="B95" s="41"/>
      <c r="C95" s="274" t="s">
        <v>140</v>
      </c>
      <c r="D95" s="274" t="s">
        <v>364</v>
      </c>
      <c r="E95" s="275" t="s">
        <v>365</v>
      </c>
      <c r="F95" s="276" t="s">
        <v>366</v>
      </c>
      <c r="G95" s="277" t="s">
        <v>252</v>
      </c>
      <c r="H95" s="278">
        <v>12.365</v>
      </c>
      <c r="I95" s="279"/>
      <c r="J95" s="280">
        <f>ROUND(I95*H95,2)</f>
        <v>0</v>
      </c>
      <c r="K95" s="276" t="s">
        <v>197</v>
      </c>
      <c r="L95" s="281"/>
      <c r="M95" s="282" t="s">
        <v>19</v>
      </c>
      <c r="N95" s="283" t="s">
        <v>40</v>
      </c>
      <c r="O95" s="86"/>
      <c r="P95" s="229">
        <f>O95*H95</f>
        <v>0</v>
      </c>
      <c r="Q95" s="229">
        <v>1</v>
      </c>
      <c r="R95" s="229">
        <f>Q95*H95</f>
        <v>12.365</v>
      </c>
      <c r="S95" s="229">
        <v>0</v>
      </c>
      <c r="T95" s="230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31" t="s">
        <v>235</v>
      </c>
      <c r="AT95" s="231" t="s">
        <v>364</v>
      </c>
      <c r="AU95" s="231" t="s">
        <v>79</v>
      </c>
      <c r="AY95" s="19" t="s">
        <v>141</v>
      </c>
      <c r="BE95" s="232">
        <f>IF(N95="základní",J95,0)</f>
        <v>0</v>
      </c>
      <c r="BF95" s="232">
        <f>IF(N95="snížená",J95,0)</f>
        <v>0</v>
      </c>
      <c r="BG95" s="232">
        <f>IF(N95="zákl. přenesená",J95,0)</f>
        <v>0</v>
      </c>
      <c r="BH95" s="232">
        <f>IF(N95="sníž. přenesená",J95,0)</f>
        <v>0</v>
      </c>
      <c r="BI95" s="232">
        <f>IF(N95="nulová",J95,0)</f>
        <v>0</v>
      </c>
      <c r="BJ95" s="19" t="s">
        <v>77</v>
      </c>
      <c r="BK95" s="232">
        <f>ROUND(I95*H95,2)</f>
        <v>0</v>
      </c>
      <c r="BL95" s="19" t="s">
        <v>161</v>
      </c>
      <c r="BM95" s="231" t="s">
        <v>367</v>
      </c>
    </row>
    <row r="96" s="2" customFormat="1" ht="16.5" customHeight="1">
      <c r="A96" s="40"/>
      <c r="B96" s="41"/>
      <c r="C96" s="220" t="s">
        <v>172</v>
      </c>
      <c r="D96" s="220" t="s">
        <v>144</v>
      </c>
      <c r="E96" s="221" t="s">
        <v>368</v>
      </c>
      <c r="F96" s="222" t="s">
        <v>369</v>
      </c>
      <c r="G96" s="223" t="s">
        <v>252</v>
      </c>
      <c r="H96" s="224">
        <v>12.365</v>
      </c>
      <c r="I96" s="225"/>
      <c r="J96" s="226">
        <f>ROUND(I96*H96,2)</f>
        <v>0</v>
      </c>
      <c r="K96" s="222" t="s">
        <v>197</v>
      </c>
      <c r="L96" s="46"/>
      <c r="M96" s="227" t="s">
        <v>19</v>
      </c>
      <c r="N96" s="228" t="s">
        <v>40</v>
      </c>
      <c r="O96" s="86"/>
      <c r="P96" s="229">
        <f>O96*H96</f>
        <v>0</v>
      </c>
      <c r="Q96" s="229">
        <v>0</v>
      </c>
      <c r="R96" s="229">
        <f>Q96*H96</f>
        <v>0</v>
      </c>
      <c r="S96" s="229">
        <v>1</v>
      </c>
      <c r="T96" s="230">
        <f>S96*H96</f>
        <v>12.365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31" t="s">
        <v>161</v>
      </c>
      <c r="AT96" s="231" t="s">
        <v>144</v>
      </c>
      <c r="AU96" s="231" t="s">
        <v>79</v>
      </c>
      <c r="AY96" s="19" t="s">
        <v>141</v>
      </c>
      <c r="BE96" s="232">
        <f>IF(N96="základní",J96,0)</f>
        <v>0</v>
      </c>
      <c r="BF96" s="232">
        <f>IF(N96="snížená",J96,0)</f>
        <v>0</v>
      </c>
      <c r="BG96" s="232">
        <f>IF(N96="zákl. přenesená",J96,0)</f>
        <v>0</v>
      </c>
      <c r="BH96" s="232">
        <f>IF(N96="sníž. přenesená",J96,0)</f>
        <v>0</v>
      </c>
      <c r="BI96" s="232">
        <f>IF(N96="nulová",J96,0)</f>
        <v>0</v>
      </c>
      <c r="BJ96" s="19" t="s">
        <v>77</v>
      </c>
      <c r="BK96" s="232">
        <f>ROUND(I96*H96,2)</f>
        <v>0</v>
      </c>
      <c r="BL96" s="19" t="s">
        <v>161</v>
      </c>
      <c r="BM96" s="231" t="s">
        <v>370</v>
      </c>
    </row>
    <row r="97" s="14" customFormat="1">
      <c r="A97" s="14"/>
      <c r="B97" s="250"/>
      <c r="C97" s="251"/>
      <c r="D97" s="235" t="s">
        <v>170</v>
      </c>
      <c r="E97" s="252" t="s">
        <v>19</v>
      </c>
      <c r="F97" s="253" t="s">
        <v>371</v>
      </c>
      <c r="G97" s="251"/>
      <c r="H97" s="252" t="s">
        <v>19</v>
      </c>
      <c r="I97" s="254"/>
      <c r="J97" s="251"/>
      <c r="K97" s="251"/>
      <c r="L97" s="255"/>
      <c r="M97" s="256"/>
      <c r="N97" s="257"/>
      <c r="O97" s="257"/>
      <c r="P97" s="257"/>
      <c r="Q97" s="257"/>
      <c r="R97" s="257"/>
      <c r="S97" s="257"/>
      <c r="T97" s="258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59" t="s">
        <v>170</v>
      </c>
      <c r="AU97" s="259" t="s">
        <v>79</v>
      </c>
      <c r="AV97" s="14" t="s">
        <v>77</v>
      </c>
      <c r="AW97" s="14" t="s">
        <v>31</v>
      </c>
      <c r="AX97" s="14" t="s">
        <v>69</v>
      </c>
      <c r="AY97" s="259" t="s">
        <v>141</v>
      </c>
    </row>
    <row r="98" s="13" customFormat="1">
      <c r="A98" s="13"/>
      <c r="B98" s="233"/>
      <c r="C98" s="234"/>
      <c r="D98" s="235" t="s">
        <v>170</v>
      </c>
      <c r="E98" s="236" t="s">
        <v>19</v>
      </c>
      <c r="F98" s="237" t="s">
        <v>363</v>
      </c>
      <c r="G98" s="234"/>
      <c r="H98" s="238">
        <v>12.365</v>
      </c>
      <c r="I98" s="239"/>
      <c r="J98" s="234"/>
      <c r="K98" s="234"/>
      <c r="L98" s="240"/>
      <c r="M98" s="241"/>
      <c r="N98" s="242"/>
      <c r="O98" s="242"/>
      <c r="P98" s="242"/>
      <c r="Q98" s="242"/>
      <c r="R98" s="242"/>
      <c r="S98" s="242"/>
      <c r="T98" s="24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4" t="s">
        <v>170</v>
      </c>
      <c r="AU98" s="244" t="s">
        <v>79</v>
      </c>
      <c r="AV98" s="13" t="s">
        <v>79</v>
      </c>
      <c r="AW98" s="13" t="s">
        <v>31</v>
      </c>
      <c r="AX98" s="13" t="s">
        <v>77</v>
      </c>
      <c r="AY98" s="244" t="s">
        <v>141</v>
      </c>
    </row>
    <row r="99" s="12" customFormat="1" ht="22.8" customHeight="1">
      <c r="A99" s="12"/>
      <c r="B99" s="204"/>
      <c r="C99" s="205"/>
      <c r="D99" s="206" t="s">
        <v>68</v>
      </c>
      <c r="E99" s="218" t="s">
        <v>332</v>
      </c>
      <c r="F99" s="218" t="s">
        <v>333</v>
      </c>
      <c r="G99" s="205"/>
      <c r="H99" s="205"/>
      <c r="I99" s="208"/>
      <c r="J99" s="219">
        <f>BK99</f>
        <v>0</v>
      </c>
      <c r="K99" s="205"/>
      <c r="L99" s="210"/>
      <c r="M99" s="211"/>
      <c r="N99" s="212"/>
      <c r="O99" s="212"/>
      <c r="P99" s="213">
        <f>P100</f>
        <v>0</v>
      </c>
      <c r="Q99" s="212"/>
      <c r="R99" s="213">
        <f>R100</f>
        <v>0</v>
      </c>
      <c r="S99" s="212"/>
      <c r="T99" s="214">
        <f>T100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15" t="s">
        <v>77</v>
      </c>
      <c r="AT99" s="216" t="s">
        <v>68</v>
      </c>
      <c r="AU99" s="216" t="s">
        <v>77</v>
      </c>
      <c r="AY99" s="215" t="s">
        <v>141</v>
      </c>
      <c r="BK99" s="217">
        <f>BK100</f>
        <v>0</v>
      </c>
    </row>
    <row r="100" s="2" customFormat="1" ht="24" customHeight="1">
      <c r="A100" s="40"/>
      <c r="B100" s="41"/>
      <c r="C100" s="220" t="s">
        <v>179</v>
      </c>
      <c r="D100" s="220" t="s">
        <v>144</v>
      </c>
      <c r="E100" s="221" t="s">
        <v>335</v>
      </c>
      <c r="F100" s="222" t="s">
        <v>336</v>
      </c>
      <c r="G100" s="223" t="s">
        <v>252</v>
      </c>
      <c r="H100" s="224">
        <v>12.365</v>
      </c>
      <c r="I100" s="225"/>
      <c r="J100" s="226">
        <f>ROUND(I100*H100,2)</f>
        <v>0</v>
      </c>
      <c r="K100" s="222" t="s">
        <v>197</v>
      </c>
      <c r="L100" s="46"/>
      <c r="M100" s="227" t="s">
        <v>19</v>
      </c>
      <c r="N100" s="228" t="s">
        <v>40</v>
      </c>
      <c r="O100" s="86"/>
      <c r="P100" s="229">
        <f>O100*H100</f>
        <v>0</v>
      </c>
      <c r="Q100" s="229">
        <v>0</v>
      </c>
      <c r="R100" s="229">
        <f>Q100*H100</f>
        <v>0</v>
      </c>
      <c r="S100" s="229">
        <v>0</v>
      </c>
      <c r="T100" s="230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31" t="s">
        <v>161</v>
      </c>
      <c r="AT100" s="231" t="s">
        <v>144</v>
      </c>
      <c r="AU100" s="231" t="s">
        <v>79</v>
      </c>
      <c r="AY100" s="19" t="s">
        <v>141</v>
      </c>
      <c r="BE100" s="232">
        <f>IF(N100="základní",J100,0)</f>
        <v>0</v>
      </c>
      <c r="BF100" s="232">
        <f>IF(N100="snížená",J100,0)</f>
        <v>0</v>
      </c>
      <c r="BG100" s="232">
        <f>IF(N100="zákl. přenesená",J100,0)</f>
        <v>0</v>
      </c>
      <c r="BH100" s="232">
        <f>IF(N100="sníž. přenesená",J100,0)</f>
        <v>0</v>
      </c>
      <c r="BI100" s="232">
        <f>IF(N100="nulová",J100,0)</f>
        <v>0</v>
      </c>
      <c r="BJ100" s="19" t="s">
        <v>77</v>
      </c>
      <c r="BK100" s="232">
        <f>ROUND(I100*H100,2)</f>
        <v>0</v>
      </c>
      <c r="BL100" s="19" t="s">
        <v>161</v>
      </c>
      <c r="BM100" s="231" t="s">
        <v>372</v>
      </c>
    </row>
    <row r="101" s="12" customFormat="1" ht="25.92" customHeight="1">
      <c r="A101" s="12"/>
      <c r="B101" s="204"/>
      <c r="C101" s="205"/>
      <c r="D101" s="206" t="s">
        <v>68</v>
      </c>
      <c r="E101" s="207" t="s">
        <v>338</v>
      </c>
      <c r="F101" s="207" t="s">
        <v>339</v>
      </c>
      <c r="G101" s="205"/>
      <c r="H101" s="205"/>
      <c r="I101" s="208"/>
      <c r="J101" s="209">
        <f>BK101</f>
        <v>0</v>
      </c>
      <c r="K101" s="205"/>
      <c r="L101" s="210"/>
      <c r="M101" s="211"/>
      <c r="N101" s="212"/>
      <c r="O101" s="212"/>
      <c r="P101" s="213">
        <f>P102</f>
        <v>0</v>
      </c>
      <c r="Q101" s="212"/>
      <c r="R101" s="213">
        <f>R102</f>
        <v>9.0464451600000011</v>
      </c>
      <c r="S101" s="212"/>
      <c r="T101" s="214">
        <f>T102</f>
        <v>8.5090000000000003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15" t="s">
        <v>79</v>
      </c>
      <c r="AT101" s="216" t="s">
        <v>68</v>
      </c>
      <c r="AU101" s="216" t="s">
        <v>69</v>
      </c>
      <c r="AY101" s="215" t="s">
        <v>141</v>
      </c>
      <c r="BK101" s="217">
        <f>BK102</f>
        <v>0</v>
      </c>
    </row>
    <row r="102" s="12" customFormat="1" ht="22.8" customHeight="1">
      <c r="A102" s="12"/>
      <c r="B102" s="204"/>
      <c r="C102" s="205"/>
      <c r="D102" s="206" t="s">
        <v>68</v>
      </c>
      <c r="E102" s="218" t="s">
        <v>373</v>
      </c>
      <c r="F102" s="218" t="s">
        <v>374</v>
      </c>
      <c r="G102" s="205"/>
      <c r="H102" s="205"/>
      <c r="I102" s="208"/>
      <c r="J102" s="219">
        <f>BK102</f>
        <v>0</v>
      </c>
      <c r="K102" s="205"/>
      <c r="L102" s="210"/>
      <c r="M102" s="211"/>
      <c r="N102" s="212"/>
      <c r="O102" s="212"/>
      <c r="P102" s="213">
        <f>SUM(P103:P125)</f>
        <v>0</v>
      </c>
      <c r="Q102" s="212"/>
      <c r="R102" s="213">
        <f>SUM(R103:R125)</f>
        <v>9.0464451600000011</v>
      </c>
      <c r="S102" s="212"/>
      <c r="T102" s="214">
        <f>SUM(T103:T125)</f>
        <v>8.5090000000000003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15" t="s">
        <v>79</v>
      </c>
      <c r="AT102" s="216" t="s">
        <v>68</v>
      </c>
      <c r="AU102" s="216" t="s">
        <v>77</v>
      </c>
      <c r="AY102" s="215" t="s">
        <v>141</v>
      </c>
      <c r="BK102" s="217">
        <f>SUM(BK103:BK125)</f>
        <v>0</v>
      </c>
    </row>
    <row r="103" s="2" customFormat="1" ht="16.5" customHeight="1">
      <c r="A103" s="40"/>
      <c r="B103" s="41"/>
      <c r="C103" s="220" t="s">
        <v>235</v>
      </c>
      <c r="D103" s="220" t="s">
        <v>144</v>
      </c>
      <c r="E103" s="221" t="s">
        <v>375</v>
      </c>
      <c r="F103" s="222" t="s">
        <v>376</v>
      </c>
      <c r="G103" s="223" t="s">
        <v>196</v>
      </c>
      <c r="H103" s="224">
        <v>167.5</v>
      </c>
      <c r="I103" s="225"/>
      <c r="J103" s="226">
        <f>ROUND(I103*H103,2)</f>
        <v>0</v>
      </c>
      <c r="K103" s="222" t="s">
        <v>197</v>
      </c>
      <c r="L103" s="46"/>
      <c r="M103" s="227" t="s">
        <v>19</v>
      </c>
      <c r="N103" s="228" t="s">
        <v>40</v>
      </c>
      <c r="O103" s="86"/>
      <c r="P103" s="229">
        <f>O103*H103</f>
        <v>0</v>
      </c>
      <c r="Q103" s="229">
        <v>0</v>
      </c>
      <c r="R103" s="229">
        <f>Q103*H103</f>
        <v>0</v>
      </c>
      <c r="S103" s="229">
        <v>0.021999999999999999</v>
      </c>
      <c r="T103" s="230">
        <f>S103*H103</f>
        <v>3.6849999999999996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31" t="s">
        <v>293</v>
      </c>
      <c r="AT103" s="231" t="s">
        <v>144</v>
      </c>
      <c r="AU103" s="231" t="s">
        <v>79</v>
      </c>
      <c r="AY103" s="19" t="s">
        <v>141</v>
      </c>
      <c r="BE103" s="232">
        <f>IF(N103="základní",J103,0)</f>
        <v>0</v>
      </c>
      <c r="BF103" s="232">
        <f>IF(N103="snížená",J103,0)</f>
        <v>0</v>
      </c>
      <c r="BG103" s="232">
        <f>IF(N103="zákl. přenesená",J103,0)</f>
        <v>0</v>
      </c>
      <c r="BH103" s="232">
        <f>IF(N103="sníž. přenesená",J103,0)</f>
        <v>0</v>
      </c>
      <c r="BI103" s="232">
        <f>IF(N103="nulová",J103,0)</f>
        <v>0</v>
      </c>
      <c r="BJ103" s="19" t="s">
        <v>77</v>
      </c>
      <c r="BK103" s="232">
        <f>ROUND(I103*H103,2)</f>
        <v>0</v>
      </c>
      <c r="BL103" s="19" t="s">
        <v>293</v>
      </c>
      <c r="BM103" s="231" t="s">
        <v>377</v>
      </c>
    </row>
    <row r="104" s="13" customFormat="1">
      <c r="A104" s="13"/>
      <c r="B104" s="233"/>
      <c r="C104" s="234"/>
      <c r="D104" s="235" t="s">
        <v>170</v>
      </c>
      <c r="E104" s="236" t="s">
        <v>19</v>
      </c>
      <c r="F104" s="237" t="s">
        <v>378</v>
      </c>
      <c r="G104" s="234"/>
      <c r="H104" s="238">
        <v>167.5</v>
      </c>
      <c r="I104" s="239"/>
      <c r="J104" s="234"/>
      <c r="K104" s="234"/>
      <c r="L104" s="240"/>
      <c r="M104" s="241"/>
      <c r="N104" s="242"/>
      <c r="O104" s="242"/>
      <c r="P104" s="242"/>
      <c r="Q104" s="242"/>
      <c r="R104" s="242"/>
      <c r="S104" s="242"/>
      <c r="T104" s="24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4" t="s">
        <v>170</v>
      </c>
      <c r="AU104" s="244" t="s">
        <v>79</v>
      </c>
      <c r="AV104" s="13" t="s">
        <v>79</v>
      </c>
      <c r="AW104" s="13" t="s">
        <v>31</v>
      </c>
      <c r="AX104" s="13" t="s">
        <v>77</v>
      </c>
      <c r="AY104" s="244" t="s">
        <v>141</v>
      </c>
    </row>
    <row r="105" s="2" customFormat="1" ht="16.5" customHeight="1">
      <c r="A105" s="40"/>
      <c r="B105" s="41"/>
      <c r="C105" s="220" t="s">
        <v>240</v>
      </c>
      <c r="D105" s="220" t="s">
        <v>144</v>
      </c>
      <c r="E105" s="221" t="s">
        <v>379</v>
      </c>
      <c r="F105" s="222" t="s">
        <v>380</v>
      </c>
      <c r="G105" s="223" t="s">
        <v>288</v>
      </c>
      <c r="H105" s="224">
        <v>144</v>
      </c>
      <c r="I105" s="225"/>
      <c r="J105" s="226">
        <f>ROUND(I105*H105,2)</f>
        <v>0</v>
      </c>
      <c r="K105" s="222" t="s">
        <v>197</v>
      </c>
      <c r="L105" s="46"/>
      <c r="M105" s="227" t="s">
        <v>19</v>
      </c>
      <c r="N105" s="228" t="s">
        <v>40</v>
      </c>
      <c r="O105" s="86"/>
      <c r="P105" s="229">
        <f>O105*H105</f>
        <v>0</v>
      </c>
      <c r="Q105" s="229">
        <v>0</v>
      </c>
      <c r="R105" s="229">
        <f>Q105*H105</f>
        <v>0</v>
      </c>
      <c r="S105" s="229">
        <v>0</v>
      </c>
      <c r="T105" s="230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31" t="s">
        <v>293</v>
      </c>
      <c r="AT105" s="231" t="s">
        <v>144</v>
      </c>
      <c r="AU105" s="231" t="s">
        <v>79</v>
      </c>
      <c r="AY105" s="19" t="s">
        <v>141</v>
      </c>
      <c r="BE105" s="232">
        <f>IF(N105="základní",J105,0)</f>
        <v>0</v>
      </c>
      <c r="BF105" s="232">
        <f>IF(N105="snížená",J105,0)</f>
        <v>0</v>
      </c>
      <c r="BG105" s="232">
        <f>IF(N105="zákl. přenesená",J105,0)</f>
        <v>0</v>
      </c>
      <c r="BH105" s="232">
        <f>IF(N105="sníž. přenesená",J105,0)</f>
        <v>0</v>
      </c>
      <c r="BI105" s="232">
        <f>IF(N105="nulová",J105,0)</f>
        <v>0</v>
      </c>
      <c r="BJ105" s="19" t="s">
        <v>77</v>
      </c>
      <c r="BK105" s="232">
        <f>ROUND(I105*H105,2)</f>
        <v>0</v>
      </c>
      <c r="BL105" s="19" t="s">
        <v>293</v>
      </c>
      <c r="BM105" s="231" t="s">
        <v>381</v>
      </c>
    </row>
    <row r="106" s="13" customFormat="1">
      <c r="A106" s="13"/>
      <c r="B106" s="233"/>
      <c r="C106" s="234"/>
      <c r="D106" s="235" t="s">
        <v>170</v>
      </c>
      <c r="E106" s="236" t="s">
        <v>19</v>
      </c>
      <c r="F106" s="237" t="s">
        <v>382</v>
      </c>
      <c r="G106" s="234"/>
      <c r="H106" s="238">
        <v>144</v>
      </c>
      <c r="I106" s="239"/>
      <c r="J106" s="234"/>
      <c r="K106" s="234"/>
      <c r="L106" s="240"/>
      <c r="M106" s="241"/>
      <c r="N106" s="242"/>
      <c r="O106" s="242"/>
      <c r="P106" s="242"/>
      <c r="Q106" s="242"/>
      <c r="R106" s="242"/>
      <c r="S106" s="242"/>
      <c r="T106" s="24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4" t="s">
        <v>170</v>
      </c>
      <c r="AU106" s="244" t="s">
        <v>79</v>
      </c>
      <c r="AV106" s="13" t="s">
        <v>79</v>
      </c>
      <c r="AW106" s="13" t="s">
        <v>31</v>
      </c>
      <c r="AX106" s="13" t="s">
        <v>77</v>
      </c>
      <c r="AY106" s="244" t="s">
        <v>141</v>
      </c>
    </row>
    <row r="107" s="2" customFormat="1" ht="16.5" customHeight="1">
      <c r="A107" s="40"/>
      <c r="B107" s="41"/>
      <c r="C107" s="274" t="s">
        <v>245</v>
      </c>
      <c r="D107" s="274" t="s">
        <v>364</v>
      </c>
      <c r="E107" s="275" t="s">
        <v>383</v>
      </c>
      <c r="F107" s="276" t="s">
        <v>384</v>
      </c>
      <c r="G107" s="277" t="s">
        <v>222</v>
      </c>
      <c r="H107" s="278">
        <v>2.016</v>
      </c>
      <c r="I107" s="279"/>
      <c r="J107" s="280">
        <f>ROUND(I107*H107,2)</f>
        <v>0</v>
      </c>
      <c r="K107" s="276" t="s">
        <v>197</v>
      </c>
      <c r="L107" s="281"/>
      <c r="M107" s="282" t="s">
        <v>19</v>
      </c>
      <c r="N107" s="283" t="s">
        <v>40</v>
      </c>
      <c r="O107" s="86"/>
      <c r="P107" s="229">
        <f>O107*H107</f>
        <v>0</v>
      </c>
      <c r="Q107" s="229">
        <v>0.55000000000000004</v>
      </c>
      <c r="R107" s="229">
        <f>Q107*H107</f>
        <v>1.1088</v>
      </c>
      <c r="S107" s="229">
        <v>0</v>
      </c>
      <c r="T107" s="230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31" t="s">
        <v>385</v>
      </c>
      <c r="AT107" s="231" t="s">
        <v>364</v>
      </c>
      <c r="AU107" s="231" t="s">
        <v>79</v>
      </c>
      <c r="AY107" s="19" t="s">
        <v>141</v>
      </c>
      <c r="BE107" s="232">
        <f>IF(N107="základní",J107,0)</f>
        <v>0</v>
      </c>
      <c r="BF107" s="232">
        <f>IF(N107="snížená",J107,0)</f>
        <v>0</v>
      </c>
      <c r="BG107" s="232">
        <f>IF(N107="zákl. přenesená",J107,0)</f>
        <v>0</v>
      </c>
      <c r="BH107" s="232">
        <f>IF(N107="sníž. přenesená",J107,0)</f>
        <v>0</v>
      </c>
      <c r="BI107" s="232">
        <f>IF(N107="nulová",J107,0)</f>
        <v>0</v>
      </c>
      <c r="BJ107" s="19" t="s">
        <v>77</v>
      </c>
      <c r="BK107" s="232">
        <f>ROUND(I107*H107,2)</f>
        <v>0</v>
      </c>
      <c r="BL107" s="19" t="s">
        <v>293</v>
      </c>
      <c r="BM107" s="231" t="s">
        <v>386</v>
      </c>
    </row>
    <row r="108" s="13" customFormat="1">
      <c r="A108" s="13"/>
      <c r="B108" s="233"/>
      <c r="C108" s="234"/>
      <c r="D108" s="235" t="s">
        <v>170</v>
      </c>
      <c r="E108" s="236" t="s">
        <v>19</v>
      </c>
      <c r="F108" s="237" t="s">
        <v>387</v>
      </c>
      <c r="G108" s="234"/>
      <c r="H108" s="238">
        <v>2.016</v>
      </c>
      <c r="I108" s="239"/>
      <c r="J108" s="234"/>
      <c r="K108" s="234"/>
      <c r="L108" s="240"/>
      <c r="M108" s="241"/>
      <c r="N108" s="242"/>
      <c r="O108" s="242"/>
      <c r="P108" s="242"/>
      <c r="Q108" s="242"/>
      <c r="R108" s="242"/>
      <c r="S108" s="242"/>
      <c r="T108" s="24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4" t="s">
        <v>170</v>
      </c>
      <c r="AU108" s="244" t="s">
        <v>79</v>
      </c>
      <c r="AV108" s="13" t="s">
        <v>79</v>
      </c>
      <c r="AW108" s="13" t="s">
        <v>31</v>
      </c>
      <c r="AX108" s="13" t="s">
        <v>77</v>
      </c>
      <c r="AY108" s="244" t="s">
        <v>141</v>
      </c>
    </row>
    <row r="109" s="2" customFormat="1" ht="16.5" customHeight="1">
      <c r="A109" s="40"/>
      <c r="B109" s="41"/>
      <c r="C109" s="220" t="s">
        <v>249</v>
      </c>
      <c r="D109" s="220" t="s">
        <v>144</v>
      </c>
      <c r="E109" s="221" t="s">
        <v>388</v>
      </c>
      <c r="F109" s="222" t="s">
        <v>389</v>
      </c>
      <c r="G109" s="223" t="s">
        <v>196</v>
      </c>
      <c r="H109" s="224">
        <v>167.5</v>
      </c>
      <c r="I109" s="225"/>
      <c r="J109" s="226">
        <f>ROUND(I109*H109,2)</f>
        <v>0</v>
      </c>
      <c r="K109" s="222" t="s">
        <v>197</v>
      </c>
      <c r="L109" s="46"/>
      <c r="M109" s="227" t="s">
        <v>19</v>
      </c>
      <c r="N109" s="228" t="s">
        <v>40</v>
      </c>
      <c r="O109" s="86"/>
      <c r="P109" s="229">
        <f>O109*H109</f>
        <v>0</v>
      </c>
      <c r="Q109" s="229">
        <v>0</v>
      </c>
      <c r="R109" s="229">
        <f>Q109*H109</f>
        <v>0</v>
      </c>
      <c r="S109" s="229">
        <v>0</v>
      </c>
      <c r="T109" s="230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31" t="s">
        <v>293</v>
      </c>
      <c r="AT109" s="231" t="s">
        <v>144</v>
      </c>
      <c r="AU109" s="231" t="s">
        <v>79</v>
      </c>
      <c r="AY109" s="19" t="s">
        <v>141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19" t="s">
        <v>77</v>
      </c>
      <c r="BK109" s="232">
        <f>ROUND(I109*H109,2)</f>
        <v>0</v>
      </c>
      <c r="BL109" s="19" t="s">
        <v>293</v>
      </c>
      <c r="BM109" s="231" t="s">
        <v>390</v>
      </c>
    </row>
    <row r="110" s="13" customFormat="1">
      <c r="A110" s="13"/>
      <c r="B110" s="233"/>
      <c r="C110" s="234"/>
      <c r="D110" s="235" t="s">
        <v>170</v>
      </c>
      <c r="E110" s="236" t="s">
        <v>19</v>
      </c>
      <c r="F110" s="237" t="s">
        <v>378</v>
      </c>
      <c r="G110" s="234"/>
      <c r="H110" s="238">
        <v>167.5</v>
      </c>
      <c r="I110" s="239"/>
      <c r="J110" s="234"/>
      <c r="K110" s="234"/>
      <c r="L110" s="240"/>
      <c r="M110" s="241"/>
      <c r="N110" s="242"/>
      <c r="O110" s="242"/>
      <c r="P110" s="242"/>
      <c r="Q110" s="242"/>
      <c r="R110" s="242"/>
      <c r="S110" s="242"/>
      <c r="T110" s="24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4" t="s">
        <v>170</v>
      </c>
      <c r="AU110" s="244" t="s">
        <v>79</v>
      </c>
      <c r="AV110" s="13" t="s">
        <v>79</v>
      </c>
      <c r="AW110" s="13" t="s">
        <v>31</v>
      </c>
      <c r="AX110" s="13" t="s">
        <v>77</v>
      </c>
      <c r="AY110" s="244" t="s">
        <v>141</v>
      </c>
    </row>
    <row r="111" s="2" customFormat="1" ht="16.5" customHeight="1">
      <c r="A111" s="40"/>
      <c r="B111" s="41"/>
      <c r="C111" s="274" t="s">
        <v>256</v>
      </c>
      <c r="D111" s="274" t="s">
        <v>364</v>
      </c>
      <c r="E111" s="275" t="s">
        <v>391</v>
      </c>
      <c r="F111" s="276" t="s">
        <v>392</v>
      </c>
      <c r="G111" s="277" t="s">
        <v>222</v>
      </c>
      <c r="H111" s="278">
        <v>4.1879999999999997</v>
      </c>
      <c r="I111" s="279"/>
      <c r="J111" s="280">
        <f>ROUND(I111*H111,2)</f>
        <v>0</v>
      </c>
      <c r="K111" s="276" t="s">
        <v>197</v>
      </c>
      <c r="L111" s="281"/>
      <c r="M111" s="282" t="s">
        <v>19</v>
      </c>
      <c r="N111" s="283" t="s">
        <v>40</v>
      </c>
      <c r="O111" s="86"/>
      <c r="P111" s="229">
        <f>O111*H111</f>
        <v>0</v>
      </c>
      <c r="Q111" s="229">
        <v>0.55000000000000004</v>
      </c>
      <c r="R111" s="229">
        <f>Q111*H111</f>
        <v>2.3033999999999999</v>
      </c>
      <c r="S111" s="229">
        <v>0</v>
      </c>
      <c r="T111" s="230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31" t="s">
        <v>385</v>
      </c>
      <c r="AT111" s="231" t="s">
        <v>364</v>
      </c>
      <c r="AU111" s="231" t="s">
        <v>79</v>
      </c>
      <c r="AY111" s="19" t="s">
        <v>141</v>
      </c>
      <c r="BE111" s="232">
        <f>IF(N111="základní",J111,0)</f>
        <v>0</v>
      </c>
      <c r="BF111" s="232">
        <f>IF(N111="snížená",J111,0)</f>
        <v>0</v>
      </c>
      <c r="BG111" s="232">
        <f>IF(N111="zákl. přenesená",J111,0)</f>
        <v>0</v>
      </c>
      <c r="BH111" s="232">
        <f>IF(N111="sníž. přenesená",J111,0)</f>
        <v>0</v>
      </c>
      <c r="BI111" s="232">
        <f>IF(N111="nulová",J111,0)</f>
        <v>0</v>
      </c>
      <c r="BJ111" s="19" t="s">
        <v>77</v>
      </c>
      <c r="BK111" s="232">
        <f>ROUND(I111*H111,2)</f>
        <v>0</v>
      </c>
      <c r="BL111" s="19" t="s">
        <v>293</v>
      </c>
      <c r="BM111" s="231" t="s">
        <v>393</v>
      </c>
    </row>
    <row r="112" s="13" customFormat="1">
      <c r="A112" s="13"/>
      <c r="B112" s="233"/>
      <c r="C112" s="234"/>
      <c r="D112" s="235" t="s">
        <v>170</v>
      </c>
      <c r="E112" s="236" t="s">
        <v>19</v>
      </c>
      <c r="F112" s="237" t="s">
        <v>394</v>
      </c>
      <c r="G112" s="234"/>
      <c r="H112" s="238">
        <v>4.1879999999999997</v>
      </c>
      <c r="I112" s="239"/>
      <c r="J112" s="234"/>
      <c r="K112" s="234"/>
      <c r="L112" s="240"/>
      <c r="M112" s="241"/>
      <c r="N112" s="242"/>
      <c r="O112" s="242"/>
      <c r="P112" s="242"/>
      <c r="Q112" s="242"/>
      <c r="R112" s="242"/>
      <c r="S112" s="242"/>
      <c r="T112" s="24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4" t="s">
        <v>170</v>
      </c>
      <c r="AU112" s="244" t="s">
        <v>79</v>
      </c>
      <c r="AV112" s="13" t="s">
        <v>79</v>
      </c>
      <c r="AW112" s="13" t="s">
        <v>31</v>
      </c>
      <c r="AX112" s="13" t="s">
        <v>77</v>
      </c>
      <c r="AY112" s="244" t="s">
        <v>141</v>
      </c>
    </row>
    <row r="113" s="2" customFormat="1" ht="16.5" customHeight="1">
      <c r="A113" s="40"/>
      <c r="B113" s="41"/>
      <c r="C113" s="220" t="s">
        <v>261</v>
      </c>
      <c r="D113" s="220" t="s">
        <v>144</v>
      </c>
      <c r="E113" s="221" t="s">
        <v>395</v>
      </c>
      <c r="F113" s="222" t="s">
        <v>396</v>
      </c>
      <c r="G113" s="223" t="s">
        <v>222</v>
      </c>
      <c r="H113" s="224">
        <v>6.2009999999999996</v>
      </c>
      <c r="I113" s="225"/>
      <c r="J113" s="226">
        <f>ROUND(I113*H113,2)</f>
        <v>0</v>
      </c>
      <c r="K113" s="222" t="s">
        <v>197</v>
      </c>
      <c r="L113" s="46"/>
      <c r="M113" s="227" t="s">
        <v>19</v>
      </c>
      <c r="N113" s="228" t="s">
        <v>40</v>
      </c>
      <c r="O113" s="86"/>
      <c r="P113" s="229">
        <f>O113*H113</f>
        <v>0</v>
      </c>
      <c r="Q113" s="229">
        <v>0.012659999999999999</v>
      </c>
      <c r="R113" s="229">
        <f>Q113*H113</f>
        <v>0.07850465999999999</v>
      </c>
      <c r="S113" s="229">
        <v>0</v>
      </c>
      <c r="T113" s="230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31" t="s">
        <v>293</v>
      </c>
      <c r="AT113" s="231" t="s">
        <v>144</v>
      </c>
      <c r="AU113" s="231" t="s">
        <v>79</v>
      </c>
      <c r="AY113" s="19" t="s">
        <v>141</v>
      </c>
      <c r="BE113" s="232">
        <f>IF(N113="základní",J113,0)</f>
        <v>0</v>
      </c>
      <c r="BF113" s="232">
        <f>IF(N113="snížená",J113,0)</f>
        <v>0</v>
      </c>
      <c r="BG113" s="232">
        <f>IF(N113="zákl. přenesená",J113,0)</f>
        <v>0</v>
      </c>
      <c r="BH113" s="232">
        <f>IF(N113="sníž. přenesená",J113,0)</f>
        <v>0</v>
      </c>
      <c r="BI113" s="232">
        <f>IF(N113="nulová",J113,0)</f>
        <v>0</v>
      </c>
      <c r="BJ113" s="19" t="s">
        <v>77</v>
      </c>
      <c r="BK113" s="232">
        <f>ROUND(I113*H113,2)</f>
        <v>0</v>
      </c>
      <c r="BL113" s="19" t="s">
        <v>293</v>
      </c>
      <c r="BM113" s="231" t="s">
        <v>397</v>
      </c>
    </row>
    <row r="114" s="13" customFormat="1">
      <c r="A114" s="13"/>
      <c r="B114" s="233"/>
      <c r="C114" s="234"/>
      <c r="D114" s="235" t="s">
        <v>170</v>
      </c>
      <c r="E114" s="236" t="s">
        <v>19</v>
      </c>
      <c r="F114" s="237" t="s">
        <v>398</v>
      </c>
      <c r="G114" s="234"/>
      <c r="H114" s="238">
        <v>6.2009999999999996</v>
      </c>
      <c r="I114" s="239"/>
      <c r="J114" s="234"/>
      <c r="K114" s="234"/>
      <c r="L114" s="240"/>
      <c r="M114" s="241"/>
      <c r="N114" s="242"/>
      <c r="O114" s="242"/>
      <c r="P114" s="242"/>
      <c r="Q114" s="242"/>
      <c r="R114" s="242"/>
      <c r="S114" s="242"/>
      <c r="T114" s="24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4" t="s">
        <v>170</v>
      </c>
      <c r="AU114" s="244" t="s">
        <v>79</v>
      </c>
      <c r="AV114" s="13" t="s">
        <v>79</v>
      </c>
      <c r="AW114" s="13" t="s">
        <v>31</v>
      </c>
      <c r="AX114" s="13" t="s">
        <v>77</v>
      </c>
      <c r="AY114" s="244" t="s">
        <v>141</v>
      </c>
    </row>
    <row r="115" s="2" customFormat="1" ht="16.5" customHeight="1">
      <c r="A115" s="40"/>
      <c r="B115" s="41"/>
      <c r="C115" s="220" t="s">
        <v>277</v>
      </c>
      <c r="D115" s="220" t="s">
        <v>144</v>
      </c>
      <c r="E115" s="221" t="s">
        <v>399</v>
      </c>
      <c r="F115" s="222" t="s">
        <v>400</v>
      </c>
      <c r="G115" s="223" t="s">
        <v>196</v>
      </c>
      <c r="H115" s="224">
        <v>201</v>
      </c>
      <c r="I115" s="225"/>
      <c r="J115" s="226">
        <f>ROUND(I115*H115,2)</f>
        <v>0</v>
      </c>
      <c r="K115" s="222" t="s">
        <v>197</v>
      </c>
      <c r="L115" s="46"/>
      <c r="M115" s="227" t="s">
        <v>19</v>
      </c>
      <c r="N115" s="228" t="s">
        <v>40</v>
      </c>
      <c r="O115" s="86"/>
      <c r="P115" s="229">
        <f>O115*H115</f>
        <v>0</v>
      </c>
      <c r="Q115" s="229">
        <v>0</v>
      </c>
      <c r="R115" s="229">
        <f>Q115*H115</f>
        <v>0</v>
      </c>
      <c r="S115" s="229">
        <v>0.024</v>
      </c>
      <c r="T115" s="230">
        <f>S115*H115</f>
        <v>4.8239999999999998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31" t="s">
        <v>293</v>
      </c>
      <c r="AT115" s="231" t="s">
        <v>144</v>
      </c>
      <c r="AU115" s="231" t="s">
        <v>79</v>
      </c>
      <c r="AY115" s="19" t="s">
        <v>141</v>
      </c>
      <c r="BE115" s="232">
        <f>IF(N115="základní",J115,0)</f>
        <v>0</v>
      </c>
      <c r="BF115" s="232">
        <f>IF(N115="snížená",J115,0)</f>
        <v>0</v>
      </c>
      <c r="BG115" s="232">
        <f>IF(N115="zákl. přenesená",J115,0)</f>
        <v>0</v>
      </c>
      <c r="BH115" s="232">
        <f>IF(N115="sníž. přenesená",J115,0)</f>
        <v>0</v>
      </c>
      <c r="BI115" s="232">
        <f>IF(N115="nulová",J115,0)</f>
        <v>0</v>
      </c>
      <c r="BJ115" s="19" t="s">
        <v>77</v>
      </c>
      <c r="BK115" s="232">
        <f>ROUND(I115*H115,2)</f>
        <v>0</v>
      </c>
      <c r="BL115" s="19" t="s">
        <v>293</v>
      </c>
      <c r="BM115" s="231" t="s">
        <v>401</v>
      </c>
    </row>
    <row r="116" s="13" customFormat="1">
      <c r="A116" s="13"/>
      <c r="B116" s="233"/>
      <c r="C116" s="234"/>
      <c r="D116" s="235" t="s">
        <v>170</v>
      </c>
      <c r="E116" s="236" t="s">
        <v>19</v>
      </c>
      <c r="F116" s="237" t="s">
        <v>402</v>
      </c>
      <c r="G116" s="234"/>
      <c r="H116" s="238">
        <v>201</v>
      </c>
      <c r="I116" s="239"/>
      <c r="J116" s="234"/>
      <c r="K116" s="234"/>
      <c r="L116" s="240"/>
      <c r="M116" s="241"/>
      <c r="N116" s="242"/>
      <c r="O116" s="242"/>
      <c r="P116" s="242"/>
      <c r="Q116" s="242"/>
      <c r="R116" s="242"/>
      <c r="S116" s="242"/>
      <c r="T116" s="24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4" t="s">
        <v>170</v>
      </c>
      <c r="AU116" s="244" t="s">
        <v>79</v>
      </c>
      <c r="AV116" s="13" t="s">
        <v>79</v>
      </c>
      <c r="AW116" s="13" t="s">
        <v>31</v>
      </c>
      <c r="AX116" s="13" t="s">
        <v>77</v>
      </c>
      <c r="AY116" s="244" t="s">
        <v>141</v>
      </c>
    </row>
    <row r="117" s="2" customFormat="1" ht="24" customHeight="1">
      <c r="A117" s="40"/>
      <c r="B117" s="41"/>
      <c r="C117" s="220" t="s">
        <v>8</v>
      </c>
      <c r="D117" s="220" t="s">
        <v>144</v>
      </c>
      <c r="E117" s="221" t="s">
        <v>403</v>
      </c>
      <c r="F117" s="222" t="s">
        <v>404</v>
      </c>
      <c r="G117" s="223" t="s">
        <v>196</v>
      </c>
      <c r="H117" s="224">
        <v>201</v>
      </c>
      <c r="I117" s="225"/>
      <c r="J117" s="226">
        <f>ROUND(I117*H117,2)</f>
        <v>0</v>
      </c>
      <c r="K117" s="222" t="s">
        <v>197</v>
      </c>
      <c r="L117" s="46"/>
      <c r="M117" s="227" t="s">
        <v>19</v>
      </c>
      <c r="N117" s="228" t="s">
        <v>40</v>
      </c>
      <c r="O117" s="86"/>
      <c r="P117" s="229">
        <f>O117*H117</f>
        <v>0</v>
      </c>
      <c r="Q117" s="229">
        <v>0</v>
      </c>
      <c r="R117" s="229">
        <f>Q117*H117</f>
        <v>0</v>
      </c>
      <c r="S117" s="229">
        <v>0</v>
      </c>
      <c r="T117" s="230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31" t="s">
        <v>293</v>
      </c>
      <c r="AT117" s="231" t="s">
        <v>144</v>
      </c>
      <c r="AU117" s="231" t="s">
        <v>79</v>
      </c>
      <c r="AY117" s="19" t="s">
        <v>141</v>
      </c>
      <c r="BE117" s="232">
        <f>IF(N117="základní",J117,0)</f>
        <v>0</v>
      </c>
      <c r="BF117" s="232">
        <f>IF(N117="snížená",J117,0)</f>
        <v>0</v>
      </c>
      <c r="BG117" s="232">
        <f>IF(N117="zákl. přenesená",J117,0)</f>
        <v>0</v>
      </c>
      <c r="BH117" s="232">
        <f>IF(N117="sníž. přenesená",J117,0)</f>
        <v>0</v>
      </c>
      <c r="BI117" s="232">
        <f>IF(N117="nulová",J117,0)</f>
        <v>0</v>
      </c>
      <c r="BJ117" s="19" t="s">
        <v>77</v>
      </c>
      <c r="BK117" s="232">
        <f>ROUND(I117*H117,2)</f>
        <v>0</v>
      </c>
      <c r="BL117" s="19" t="s">
        <v>293</v>
      </c>
      <c r="BM117" s="231" t="s">
        <v>405</v>
      </c>
    </row>
    <row r="118" s="13" customFormat="1">
      <c r="A118" s="13"/>
      <c r="B118" s="233"/>
      <c r="C118" s="234"/>
      <c r="D118" s="235" t="s">
        <v>170</v>
      </c>
      <c r="E118" s="236" t="s">
        <v>19</v>
      </c>
      <c r="F118" s="237" t="s">
        <v>402</v>
      </c>
      <c r="G118" s="234"/>
      <c r="H118" s="238">
        <v>201</v>
      </c>
      <c r="I118" s="239"/>
      <c r="J118" s="234"/>
      <c r="K118" s="234"/>
      <c r="L118" s="240"/>
      <c r="M118" s="241"/>
      <c r="N118" s="242"/>
      <c r="O118" s="242"/>
      <c r="P118" s="242"/>
      <c r="Q118" s="242"/>
      <c r="R118" s="242"/>
      <c r="S118" s="242"/>
      <c r="T118" s="24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4" t="s">
        <v>170</v>
      </c>
      <c r="AU118" s="244" t="s">
        <v>79</v>
      </c>
      <c r="AV118" s="13" t="s">
        <v>79</v>
      </c>
      <c r="AW118" s="13" t="s">
        <v>31</v>
      </c>
      <c r="AX118" s="13" t="s">
        <v>77</v>
      </c>
      <c r="AY118" s="244" t="s">
        <v>141</v>
      </c>
    </row>
    <row r="119" s="2" customFormat="1" ht="16.5" customHeight="1">
      <c r="A119" s="40"/>
      <c r="B119" s="41"/>
      <c r="C119" s="274" t="s">
        <v>293</v>
      </c>
      <c r="D119" s="274" t="s">
        <v>364</v>
      </c>
      <c r="E119" s="275" t="s">
        <v>406</v>
      </c>
      <c r="F119" s="276" t="s">
        <v>407</v>
      </c>
      <c r="G119" s="277" t="s">
        <v>222</v>
      </c>
      <c r="H119" s="278">
        <v>10.050000000000001</v>
      </c>
      <c r="I119" s="279"/>
      <c r="J119" s="280">
        <f>ROUND(I119*H119,2)</f>
        <v>0</v>
      </c>
      <c r="K119" s="276" t="s">
        <v>197</v>
      </c>
      <c r="L119" s="281"/>
      <c r="M119" s="282" t="s">
        <v>19</v>
      </c>
      <c r="N119" s="283" t="s">
        <v>40</v>
      </c>
      <c r="O119" s="86"/>
      <c r="P119" s="229">
        <f>O119*H119</f>
        <v>0</v>
      </c>
      <c r="Q119" s="229">
        <v>0.55000000000000004</v>
      </c>
      <c r="R119" s="229">
        <f>Q119*H119</f>
        <v>5.5275000000000007</v>
      </c>
      <c r="S119" s="229">
        <v>0</v>
      </c>
      <c r="T119" s="230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31" t="s">
        <v>385</v>
      </c>
      <c r="AT119" s="231" t="s">
        <v>364</v>
      </c>
      <c r="AU119" s="231" t="s">
        <v>79</v>
      </c>
      <c r="AY119" s="19" t="s">
        <v>141</v>
      </c>
      <c r="BE119" s="232">
        <f>IF(N119="základní",J119,0)</f>
        <v>0</v>
      </c>
      <c r="BF119" s="232">
        <f>IF(N119="snížená",J119,0)</f>
        <v>0</v>
      </c>
      <c r="BG119" s="232">
        <f>IF(N119="zákl. přenesená",J119,0)</f>
        <v>0</v>
      </c>
      <c r="BH119" s="232">
        <f>IF(N119="sníž. přenesená",J119,0)</f>
        <v>0</v>
      </c>
      <c r="BI119" s="232">
        <f>IF(N119="nulová",J119,0)</f>
        <v>0</v>
      </c>
      <c r="BJ119" s="19" t="s">
        <v>77</v>
      </c>
      <c r="BK119" s="232">
        <f>ROUND(I119*H119,2)</f>
        <v>0</v>
      </c>
      <c r="BL119" s="19" t="s">
        <v>293</v>
      </c>
      <c r="BM119" s="231" t="s">
        <v>408</v>
      </c>
    </row>
    <row r="120" s="13" customFormat="1">
      <c r="A120" s="13"/>
      <c r="B120" s="233"/>
      <c r="C120" s="234"/>
      <c r="D120" s="235" t="s">
        <v>170</v>
      </c>
      <c r="E120" s="236" t="s">
        <v>19</v>
      </c>
      <c r="F120" s="237" t="s">
        <v>409</v>
      </c>
      <c r="G120" s="234"/>
      <c r="H120" s="238">
        <v>10.050000000000001</v>
      </c>
      <c r="I120" s="239"/>
      <c r="J120" s="234"/>
      <c r="K120" s="234"/>
      <c r="L120" s="240"/>
      <c r="M120" s="241"/>
      <c r="N120" s="242"/>
      <c r="O120" s="242"/>
      <c r="P120" s="242"/>
      <c r="Q120" s="242"/>
      <c r="R120" s="242"/>
      <c r="S120" s="242"/>
      <c r="T120" s="24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4" t="s">
        <v>170</v>
      </c>
      <c r="AU120" s="244" t="s">
        <v>79</v>
      </c>
      <c r="AV120" s="13" t="s">
        <v>79</v>
      </c>
      <c r="AW120" s="13" t="s">
        <v>31</v>
      </c>
      <c r="AX120" s="13" t="s">
        <v>77</v>
      </c>
      <c r="AY120" s="244" t="s">
        <v>141</v>
      </c>
    </row>
    <row r="121" s="2" customFormat="1" ht="16.5" customHeight="1">
      <c r="A121" s="40"/>
      <c r="B121" s="41"/>
      <c r="C121" s="220" t="s">
        <v>298</v>
      </c>
      <c r="D121" s="220" t="s">
        <v>144</v>
      </c>
      <c r="E121" s="221" t="s">
        <v>410</v>
      </c>
      <c r="F121" s="222" t="s">
        <v>411</v>
      </c>
      <c r="G121" s="223" t="s">
        <v>196</v>
      </c>
      <c r="H121" s="224">
        <v>201</v>
      </c>
      <c r="I121" s="225"/>
      <c r="J121" s="226">
        <f>ROUND(I121*H121,2)</f>
        <v>0</v>
      </c>
      <c r="K121" s="222" t="s">
        <v>19</v>
      </c>
      <c r="L121" s="46"/>
      <c r="M121" s="227" t="s">
        <v>19</v>
      </c>
      <c r="N121" s="228" t="s">
        <v>40</v>
      </c>
      <c r="O121" s="86"/>
      <c r="P121" s="229">
        <f>O121*H121</f>
        <v>0</v>
      </c>
      <c r="Q121" s="229">
        <v>0</v>
      </c>
      <c r="R121" s="229">
        <f>Q121*H121</f>
        <v>0</v>
      </c>
      <c r="S121" s="229">
        <v>0</v>
      </c>
      <c r="T121" s="230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31" t="s">
        <v>293</v>
      </c>
      <c r="AT121" s="231" t="s">
        <v>144</v>
      </c>
      <c r="AU121" s="231" t="s">
        <v>79</v>
      </c>
      <c r="AY121" s="19" t="s">
        <v>141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19" t="s">
        <v>77</v>
      </c>
      <c r="BK121" s="232">
        <f>ROUND(I121*H121,2)</f>
        <v>0</v>
      </c>
      <c r="BL121" s="19" t="s">
        <v>293</v>
      </c>
      <c r="BM121" s="231" t="s">
        <v>412</v>
      </c>
    </row>
    <row r="122" s="13" customFormat="1">
      <c r="A122" s="13"/>
      <c r="B122" s="233"/>
      <c r="C122" s="234"/>
      <c r="D122" s="235" t="s">
        <v>170</v>
      </c>
      <c r="E122" s="236" t="s">
        <v>19</v>
      </c>
      <c r="F122" s="237" t="s">
        <v>402</v>
      </c>
      <c r="G122" s="234"/>
      <c r="H122" s="238">
        <v>201</v>
      </c>
      <c r="I122" s="239"/>
      <c r="J122" s="234"/>
      <c r="K122" s="234"/>
      <c r="L122" s="240"/>
      <c r="M122" s="241"/>
      <c r="N122" s="242"/>
      <c r="O122" s="242"/>
      <c r="P122" s="242"/>
      <c r="Q122" s="242"/>
      <c r="R122" s="242"/>
      <c r="S122" s="242"/>
      <c r="T122" s="24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44" t="s">
        <v>170</v>
      </c>
      <c r="AU122" s="244" t="s">
        <v>79</v>
      </c>
      <c r="AV122" s="13" t="s">
        <v>79</v>
      </c>
      <c r="AW122" s="13" t="s">
        <v>31</v>
      </c>
      <c r="AX122" s="13" t="s">
        <v>77</v>
      </c>
      <c r="AY122" s="244" t="s">
        <v>141</v>
      </c>
    </row>
    <row r="123" s="2" customFormat="1" ht="16.5" customHeight="1">
      <c r="A123" s="40"/>
      <c r="B123" s="41"/>
      <c r="C123" s="220" t="s">
        <v>303</v>
      </c>
      <c r="D123" s="220" t="s">
        <v>144</v>
      </c>
      <c r="E123" s="221" t="s">
        <v>413</v>
      </c>
      <c r="F123" s="222" t="s">
        <v>414</v>
      </c>
      <c r="G123" s="223" t="s">
        <v>222</v>
      </c>
      <c r="H123" s="224">
        <v>10.050000000000001</v>
      </c>
      <c r="I123" s="225"/>
      <c r="J123" s="226">
        <f>ROUND(I123*H123,2)</f>
        <v>0</v>
      </c>
      <c r="K123" s="222" t="s">
        <v>197</v>
      </c>
      <c r="L123" s="46"/>
      <c r="M123" s="227" t="s">
        <v>19</v>
      </c>
      <c r="N123" s="228" t="s">
        <v>40</v>
      </c>
      <c r="O123" s="86"/>
      <c r="P123" s="229">
        <f>O123*H123</f>
        <v>0</v>
      </c>
      <c r="Q123" s="229">
        <v>0.00281</v>
      </c>
      <c r="R123" s="229">
        <f>Q123*H123</f>
        <v>0.028240500000000002</v>
      </c>
      <c r="S123" s="229">
        <v>0</v>
      </c>
      <c r="T123" s="230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31" t="s">
        <v>293</v>
      </c>
      <c r="AT123" s="231" t="s">
        <v>144</v>
      </c>
      <c r="AU123" s="231" t="s">
        <v>79</v>
      </c>
      <c r="AY123" s="19" t="s">
        <v>141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19" t="s">
        <v>77</v>
      </c>
      <c r="BK123" s="232">
        <f>ROUND(I123*H123,2)</f>
        <v>0</v>
      </c>
      <c r="BL123" s="19" t="s">
        <v>293</v>
      </c>
      <c r="BM123" s="231" t="s">
        <v>415</v>
      </c>
    </row>
    <row r="124" s="13" customFormat="1">
      <c r="A124" s="13"/>
      <c r="B124" s="233"/>
      <c r="C124" s="234"/>
      <c r="D124" s="235" t="s">
        <v>170</v>
      </c>
      <c r="E124" s="236" t="s">
        <v>19</v>
      </c>
      <c r="F124" s="237" t="s">
        <v>416</v>
      </c>
      <c r="G124" s="234"/>
      <c r="H124" s="238">
        <v>10.050000000000001</v>
      </c>
      <c r="I124" s="239"/>
      <c r="J124" s="234"/>
      <c r="K124" s="234"/>
      <c r="L124" s="240"/>
      <c r="M124" s="241"/>
      <c r="N124" s="242"/>
      <c r="O124" s="242"/>
      <c r="P124" s="242"/>
      <c r="Q124" s="242"/>
      <c r="R124" s="242"/>
      <c r="S124" s="242"/>
      <c r="T124" s="24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4" t="s">
        <v>170</v>
      </c>
      <c r="AU124" s="244" t="s">
        <v>79</v>
      </c>
      <c r="AV124" s="13" t="s">
        <v>79</v>
      </c>
      <c r="AW124" s="13" t="s">
        <v>31</v>
      </c>
      <c r="AX124" s="13" t="s">
        <v>77</v>
      </c>
      <c r="AY124" s="244" t="s">
        <v>141</v>
      </c>
    </row>
    <row r="125" s="2" customFormat="1" ht="24" customHeight="1">
      <c r="A125" s="40"/>
      <c r="B125" s="41"/>
      <c r="C125" s="220" t="s">
        <v>310</v>
      </c>
      <c r="D125" s="220" t="s">
        <v>144</v>
      </c>
      <c r="E125" s="221" t="s">
        <v>417</v>
      </c>
      <c r="F125" s="222" t="s">
        <v>418</v>
      </c>
      <c r="G125" s="223" t="s">
        <v>252</v>
      </c>
      <c r="H125" s="224">
        <v>9.0459999999999994</v>
      </c>
      <c r="I125" s="225"/>
      <c r="J125" s="226">
        <f>ROUND(I125*H125,2)</f>
        <v>0</v>
      </c>
      <c r="K125" s="222" t="s">
        <v>197</v>
      </c>
      <c r="L125" s="46"/>
      <c r="M125" s="245" t="s">
        <v>19</v>
      </c>
      <c r="N125" s="246" t="s">
        <v>40</v>
      </c>
      <c r="O125" s="247"/>
      <c r="P125" s="248">
        <f>O125*H125</f>
        <v>0</v>
      </c>
      <c r="Q125" s="248">
        <v>0</v>
      </c>
      <c r="R125" s="248">
        <f>Q125*H125</f>
        <v>0</v>
      </c>
      <c r="S125" s="248">
        <v>0</v>
      </c>
      <c r="T125" s="249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31" t="s">
        <v>293</v>
      </c>
      <c r="AT125" s="231" t="s">
        <v>144</v>
      </c>
      <c r="AU125" s="231" t="s">
        <v>79</v>
      </c>
      <c r="AY125" s="19" t="s">
        <v>141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9" t="s">
        <v>77</v>
      </c>
      <c r="BK125" s="232">
        <f>ROUND(I125*H125,2)</f>
        <v>0</v>
      </c>
      <c r="BL125" s="19" t="s">
        <v>293</v>
      </c>
      <c r="BM125" s="231" t="s">
        <v>419</v>
      </c>
    </row>
    <row r="126" s="2" customFormat="1" ht="6.96" customHeight="1">
      <c r="A126" s="40"/>
      <c r="B126" s="61"/>
      <c r="C126" s="62"/>
      <c r="D126" s="62"/>
      <c r="E126" s="62"/>
      <c r="F126" s="62"/>
      <c r="G126" s="62"/>
      <c r="H126" s="62"/>
      <c r="I126" s="168"/>
      <c r="J126" s="62"/>
      <c r="K126" s="62"/>
      <c r="L126" s="46"/>
      <c r="M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</row>
  </sheetData>
  <sheetProtection sheet="1" autoFilter="0" formatColumns="0" formatRows="0" objects="1" scenarios="1" spinCount="100000" saltValue="qsMn4AUNHJzfRpAYUGjJ3xdNNOaZlfRAB0CbfC2ExSFirLWcR+3EwD857JwOoXeyk4AUiYv46kDDWvml5qGqwA==" hashValue="c9ySDfkVT1Dlrq175u+daogbdFyx7S5d4MoXD3+RVKvClFDqi/k+LQx5Vb4RymvMQr52AXNfONbbBdN6YyYYGA==" algorithmName="SHA-512" password="CC35"/>
  <autoFilter ref="C83:K125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30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88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2"/>
      <c r="AT3" s="19" t="s">
        <v>79</v>
      </c>
    </row>
    <row r="4" s="1" customFormat="1" ht="24.96" customHeight="1">
      <c r="B4" s="22"/>
      <c r="D4" s="134" t="s">
        <v>113</v>
      </c>
      <c r="I4" s="130"/>
      <c r="L4" s="22"/>
      <c r="M4" s="135" t="s">
        <v>10</v>
      </c>
      <c r="AT4" s="19" t="s">
        <v>4</v>
      </c>
    </row>
    <row r="5" s="1" customFormat="1" ht="6.96" customHeight="1">
      <c r="B5" s="22"/>
      <c r="I5" s="130"/>
      <c r="L5" s="22"/>
    </row>
    <row r="6" s="1" customFormat="1" ht="12" customHeight="1">
      <c r="B6" s="22"/>
      <c r="D6" s="136" t="s">
        <v>16</v>
      </c>
      <c r="I6" s="130"/>
      <c r="L6" s="22"/>
    </row>
    <row r="7" s="1" customFormat="1" ht="16.5" customHeight="1">
      <c r="B7" s="22"/>
      <c r="E7" s="137" t="str">
        <f>'Rekapitulace stavby'!K6</f>
        <v>Most Zlíchov</v>
      </c>
      <c r="F7" s="136"/>
      <c r="G7" s="136"/>
      <c r="H7" s="136"/>
      <c r="I7" s="130"/>
      <c r="L7" s="22"/>
    </row>
    <row r="8" s="2" customFormat="1" ht="12" customHeight="1">
      <c r="A8" s="40"/>
      <c r="B8" s="46"/>
      <c r="C8" s="40"/>
      <c r="D8" s="136" t="s">
        <v>114</v>
      </c>
      <c r="E8" s="40"/>
      <c r="F8" s="40"/>
      <c r="G8" s="40"/>
      <c r="H8" s="40"/>
      <c r="I8" s="138"/>
      <c r="J8" s="40"/>
      <c r="K8" s="40"/>
      <c r="L8" s="1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0" t="s">
        <v>420</v>
      </c>
      <c r="F9" s="40"/>
      <c r="G9" s="40"/>
      <c r="H9" s="40"/>
      <c r="I9" s="138"/>
      <c r="J9" s="40"/>
      <c r="K9" s="40"/>
      <c r="L9" s="1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8"/>
      <c r="J10" s="40"/>
      <c r="K10" s="40"/>
      <c r="L10" s="1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6" t="s">
        <v>18</v>
      </c>
      <c r="E11" s="40"/>
      <c r="F11" s="141" t="s">
        <v>19</v>
      </c>
      <c r="G11" s="40"/>
      <c r="H11" s="40"/>
      <c r="I11" s="142" t="s">
        <v>20</v>
      </c>
      <c r="J11" s="141" t="s">
        <v>19</v>
      </c>
      <c r="K11" s="40"/>
      <c r="L11" s="1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6" t="s">
        <v>21</v>
      </c>
      <c r="E12" s="40"/>
      <c r="F12" s="141" t="s">
        <v>22</v>
      </c>
      <c r="G12" s="40"/>
      <c r="H12" s="40"/>
      <c r="I12" s="142" t="s">
        <v>23</v>
      </c>
      <c r="J12" s="143" t="str">
        <f>'Rekapitulace stavby'!AN8</f>
        <v>13. 5. 2019</v>
      </c>
      <c r="K12" s="40"/>
      <c r="L12" s="13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38"/>
      <c r="J13" s="40"/>
      <c r="K13" s="40"/>
      <c r="L13" s="13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6" t="s">
        <v>25</v>
      </c>
      <c r="E14" s="40"/>
      <c r="F14" s="40"/>
      <c r="G14" s="40"/>
      <c r="H14" s="40"/>
      <c r="I14" s="142" t="s">
        <v>26</v>
      </c>
      <c r="J14" s="141" t="str">
        <f>IF('Rekapitulace stavby'!AN10="","",'Rekapitulace stavby'!AN10)</f>
        <v/>
      </c>
      <c r="K14" s="40"/>
      <c r="L14" s="13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1" t="str">
        <f>IF('Rekapitulace stavby'!E11="","",'Rekapitulace stavby'!E11)</f>
        <v xml:space="preserve"> </v>
      </c>
      <c r="F15" s="40"/>
      <c r="G15" s="40"/>
      <c r="H15" s="40"/>
      <c r="I15" s="142" t="s">
        <v>27</v>
      </c>
      <c r="J15" s="141" t="str">
        <f>IF('Rekapitulace stavby'!AN11="","",'Rekapitulace stavby'!AN11)</f>
        <v/>
      </c>
      <c r="K15" s="40"/>
      <c r="L15" s="13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8"/>
      <c r="J16" s="40"/>
      <c r="K16" s="40"/>
      <c r="L16" s="13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6" t="s">
        <v>28</v>
      </c>
      <c r="E17" s="40"/>
      <c r="F17" s="40"/>
      <c r="G17" s="40"/>
      <c r="H17" s="40"/>
      <c r="I17" s="142" t="s">
        <v>26</v>
      </c>
      <c r="J17" s="35" t="str">
        <f>'Rekapitulace stavby'!AN13</f>
        <v>Vyplň údaj</v>
      </c>
      <c r="K17" s="40"/>
      <c r="L17" s="13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41"/>
      <c r="G18" s="141"/>
      <c r="H18" s="141"/>
      <c r="I18" s="142" t="s">
        <v>27</v>
      </c>
      <c r="J18" s="35" t="str">
        <f>'Rekapitulace stavby'!AN14</f>
        <v>Vyplň údaj</v>
      </c>
      <c r="K18" s="40"/>
      <c r="L18" s="13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8"/>
      <c r="J19" s="40"/>
      <c r="K19" s="40"/>
      <c r="L19" s="13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6" t="s">
        <v>30</v>
      </c>
      <c r="E20" s="40"/>
      <c r="F20" s="40"/>
      <c r="G20" s="40"/>
      <c r="H20" s="40"/>
      <c r="I20" s="142" t="s">
        <v>26</v>
      </c>
      <c r="J20" s="141" t="str">
        <f>IF('Rekapitulace stavby'!AN16="","",'Rekapitulace stavby'!AN16)</f>
        <v/>
      </c>
      <c r="K20" s="40"/>
      <c r="L20" s="13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1" t="str">
        <f>IF('Rekapitulace stavby'!E17="","",'Rekapitulace stavby'!E17)</f>
        <v xml:space="preserve"> </v>
      </c>
      <c r="F21" s="40"/>
      <c r="G21" s="40"/>
      <c r="H21" s="40"/>
      <c r="I21" s="142" t="s">
        <v>27</v>
      </c>
      <c r="J21" s="141" t="str">
        <f>IF('Rekapitulace stavby'!AN17="","",'Rekapitulace stavby'!AN17)</f>
        <v/>
      </c>
      <c r="K21" s="40"/>
      <c r="L21" s="13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8"/>
      <c r="J22" s="40"/>
      <c r="K22" s="40"/>
      <c r="L22" s="13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6" t="s">
        <v>32</v>
      </c>
      <c r="E23" s="40"/>
      <c r="F23" s="40"/>
      <c r="G23" s="40"/>
      <c r="H23" s="40"/>
      <c r="I23" s="142" t="s">
        <v>26</v>
      </c>
      <c r="J23" s="141" t="str">
        <f>IF('Rekapitulace stavby'!AN19="","",'Rekapitulace stavby'!AN19)</f>
        <v/>
      </c>
      <c r="K23" s="40"/>
      <c r="L23" s="13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1" t="str">
        <f>IF('Rekapitulace stavby'!E20="","",'Rekapitulace stavby'!E20)</f>
        <v xml:space="preserve"> </v>
      </c>
      <c r="F24" s="40"/>
      <c r="G24" s="40"/>
      <c r="H24" s="40"/>
      <c r="I24" s="142" t="s">
        <v>27</v>
      </c>
      <c r="J24" s="141" t="str">
        <f>IF('Rekapitulace stavby'!AN20="","",'Rekapitulace stavby'!AN20)</f>
        <v/>
      </c>
      <c r="K24" s="40"/>
      <c r="L24" s="1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8"/>
      <c r="J25" s="40"/>
      <c r="K25" s="40"/>
      <c r="L25" s="1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6" t="s">
        <v>33</v>
      </c>
      <c r="E26" s="40"/>
      <c r="F26" s="40"/>
      <c r="G26" s="40"/>
      <c r="H26" s="40"/>
      <c r="I26" s="138"/>
      <c r="J26" s="40"/>
      <c r="K26" s="40"/>
      <c r="L26" s="1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4"/>
      <c r="B27" s="145"/>
      <c r="C27" s="144"/>
      <c r="D27" s="144"/>
      <c r="E27" s="146" t="s">
        <v>19</v>
      </c>
      <c r="F27" s="146"/>
      <c r="G27" s="146"/>
      <c r="H27" s="146"/>
      <c r="I27" s="147"/>
      <c r="J27" s="144"/>
      <c r="K27" s="144"/>
      <c r="L27" s="148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8"/>
      <c r="J28" s="40"/>
      <c r="K28" s="40"/>
      <c r="L28" s="1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9"/>
      <c r="E29" s="149"/>
      <c r="F29" s="149"/>
      <c r="G29" s="149"/>
      <c r="H29" s="149"/>
      <c r="I29" s="150"/>
      <c r="J29" s="149"/>
      <c r="K29" s="149"/>
      <c r="L29" s="13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1" t="s">
        <v>35</v>
      </c>
      <c r="E30" s="40"/>
      <c r="F30" s="40"/>
      <c r="G30" s="40"/>
      <c r="H30" s="40"/>
      <c r="I30" s="138"/>
      <c r="J30" s="152">
        <f>ROUND(J89, 2)</f>
        <v>0</v>
      </c>
      <c r="K30" s="40"/>
      <c r="L30" s="13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9"/>
      <c r="E31" s="149"/>
      <c r="F31" s="149"/>
      <c r="G31" s="149"/>
      <c r="H31" s="149"/>
      <c r="I31" s="150"/>
      <c r="J31" s="149"/>
      <c r="K31" s="149"/>
      <c r="L31" s="13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3" t="s">
        <v>37</v>
      </c>
      <c r="G32" s="40"/>
      <c r="H32" s="40"/>
      <c r="I32" s="154" t="s">
        <v>36</v>
      </c>
      <c r="J32" s="153" t="s">
        <v>38</v>
      </c>
      <c r="K32" s="40"/>
      <c r="L32" s="13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5" t="s">
        <v>39</v>
      </c>
      <c r="E33" s="136" t="s">
        <v>40</v>
      </c>
      <c r="F33" s="156">
        <f>ROUND((SUM(BE89:BE142)),  2)</f>
        <v>0</v>
      </c>
      <c r="G33" s="40"/>
      <c r="H33" s="40"/>
      <c r="I33" s="157">
        <v>0.20999999999999999</v>
      </c>
      <c r="J33" s="156">
        <f>ROUND(((SUM(BE89:BE142))*I33),  2)</f>
        <v>0</v>
      </c>
      <c r="K33" s="40"/>
      <c r="L33" s="13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6" t="s">
        <v>41</v>
      </c>
      <c r="F34" s="156">
        <f>ROUND((SUM(BF89:BF142)),  2)</f>
        <v>0</v>
      </c>
      <c r="G34" s="40"/>
      <c r="H34" s="40"/>
      <c r="I34" s="157">
        <v>0.14999999999999999</v>
      </c>
      <c r="J34" s="156">
        <f>ROUND(((SUM(BF89:BF142))*I34),  2)</f>
        <v>0</v>
      </c>
      <c r="K34" s="40"/>
      <c r="L34" s="13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6" t="s">
        <v>42</v>
      </c>
      <c r="F35" s="156">
        <f>ROUND((SUM(BG89:BG142)),  2)</f>
        <v>0</v>
      </c>
      <c r="G35" s="40"/>
      <c r="H35" s="40"/>
      <c r="I35" s="157">
        <v>0.20999999999999999</v>
      </c>
      <c r="J35" s="156">
        <f>0</f>
        <v>0</v>
      </c>
      <c r="K35" s="40"/>
      <c r="L35" s="13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6" t="s">
        <v>43</v>
      </c>
      <c r="F36" s="156">
        <f>ROUND((SUM(BH89:BH142)),  2)</f>
        <v>0</v>
      </c>
      <c r="G36" s="40"/>
      <c r="H36" s="40"/>
      <c r="I36" s="157">
        <v>0.14999999999999999</v>
      </c>
      <c r="J36" s="156">
        <f>0</f>
        <v>0</v>
      </c>
      <c r="K36" s="40"/>
      <c r="L36" s="13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6" t="s">
        <v>44</v>
      </c>
      <c r="F37" s="156">
        <f>ROUND((SUM(BI89:BI142)),  2)</f>
        <v>0</v>
      </c>
      <c r="G37" s="40"/>
      <c r="H37" s="40"/>
      <c r="I37" s="157">
        <v>0</v>
      </c>
      <c r="J37" s="156">
        <f>0</f>
        <v>0</v>
      </c>
      <c r="K37" s="40"/>
      <c r="L37" s="13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8"/>
      <c r="J38" s="40"/>
      <c r="K38" s="40"/>
      <c r="L38" s="13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8"/>
      <c r="D39" s="159" t="s">
        <v>45</v>
      </c>
      <c r="E39" s="160"/>
      <c r="F39" s="160"/>
      <c r="G39" s="161" t="s">
        <v>46</v>
      </c>
      <c r="H39" s="162" t="s">
        <v>47</v>
      </c>
      <c r="I39" s="163"/>
      <c r="J39" s="164">
        <f>SUM(J30:J37)</f>
        <v>0</v>
      </c>
      <c r="K39" s="165"/>
      <c r="L39" s="13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13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1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116</v>
      </c>
      <c r="D45" s="42"/>
      <c r="E45" s="42"/>
      <c r="F45" s="42"/>
      <c r="G45" s="42"/>
      <c r="H45" s="42"/>
      <c r="I45" s="138"/>
      <c r="J45" s="42"/>
      <c r="K45" s="42"/>
      <c r="L45" s="13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8"/>
      <c r="J46" s="42"/>
      <c r="K46" s="42"/>
      <c r="L46" s="1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138"/>
      <c r="J47" s="42"/>
      <c r="K47" s="42"/>
      <c r="L47" s="13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2" t="str">
        <f>E7</f>
        <v>Most Zlíchov</v>
      </c>
      <c r="F48" s="34"/>
      <c r="G48" s="34"/>
      <c r="H48" s="34"/>
      <c r="I48" s="138"/>
      <c r="J48" s="42"/>
      <c r="K48" s="42"/>
      <c r="L48" s="13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114</v>
      </c>
      <c r="D49" s="42"/>
      <c r="E49" s="42"/>
      <c r="F49" s="42"/>
      <c r="G49" s="42"/>
      <c r="H49" s="42"/>
      <c r="I49" s="138"/>
      <c r="J49" s="42"/>
      <c r="K49" s="42"/>
      <c r="L49" s="13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150 - VJEZD NA POZEMEK Č.P 542/2 A 543/2</v>
      </c>
      <c r="F50" s="42"/>
      <c r="G50" s="42"/>
      <c r="H50" s="42"/>
      <c r="I50" s="138"/>
      <c r="J50" s="42"/>
      <c r="K50" s="42"/>
      <c r="L50" s="13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8"/>
      <c r="J51" s="42"/>
      <c r="K51" s="42"/>
      <c r="L51" s="13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 xml:space="preserve"> </v>
      </c>
      <c r="G52" s="42"/>
      <c r="H52" s="42"/>
      <c r="I52" s="142" t="s">
        <v>23</v>
      </c>
      <c r="J52" s="74" t="str">
        <f>IF(J12="","",J12)</f>
        <v>13. 5. 2019</v>
      </c>
      <c r="K52" s="42"/>
      <c r="L52" s="13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8"/>
      <c r="J53" s="42"/>
      <c r="K53" s="42"/>
      <c r="L53" s="13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 xml:space="preserve"> </v>
      </c>
      <c r="G54" s="42"/>
      <c r="H54" s="42"/>
      <c r="I54" s="142" t="s">
        <v>30</v>
      </c>
      <c r="J54" s="38" t="str">
        <f>E21</f>
        <v xml:space="preserve"> </v>
      </c>
      <c r="K54" s="42"/>
      <c r="L54" s="13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28</v>
      </c>
      <c r="D55" s="42"/>
      <c r="E55" s="42"/>
      <c r="F55" s="29" t="str">
        <f>IF(E18="","",E18)</f>
        <v>Vyplň údaj</v>
      </c>
      <c r="G55" s="42"/>
      <c r="H55" s="42"/>
      <c r="I55" s="142" t="s">
        <v>32</v>
      </c>
      <c r="J55" s="38" t="str">
        <f>E24</f>
        <v xml:space="preserve"> </v>
      </c>
      <c r="K55" s="42"/>
      <c r="L55" s="13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8"/>
      <c r="J56" s="42"/>
      <c r="K56" s="42"/>
      <c r="L56" s="13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117</v>
      </c>
      <c r="D57" s="174"/>
      <c r="E57" s="174"/>
      <c r="F57" s="174"/>
      <c r="G57" s="174"/>
      <c r="H57" s="174"/>
      <c r="I57" s="175"/>
      <c r="J57" s="176" t="s">
        <v>118</v>
      </c>
      <c r="K57" s="174"/>
      <c r="L57" s="13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8"/>
      <c r="J58" s="42"/>
      <c r="K58" s="42"/>
      <c r="L58" s="13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67</v>
      </c>
      <c r="D59" s="42"/>
      <c r="E59" s="42"/>
      <c r="F59" s="42"/>
      <c r="G59" s="42"/>
      <c r="H59" s="42"/>
      <c r="I59" s="138"/>
      <c r="J59" s="104">
        <f>J89</f>
        <v>0</v>
      </c>
      <c r="K59" s="42"/>
      <c r="L59" s="13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119</v>
      </c>
    </row>
    <row r="60" s="9" customFormat="1" ht="24.96" customHeight="1">
      <c r="A60" s="9"/>
      <c r="B60" s="178"/>
      <c r="C60" s="179"/>
      <c r="D60" s="180" t="s">
        <v>184</v>
      </c>
      <c r="E60" s="181"/>
      <c r="F60" s="181"/>
      <c r="G60" s="181"/>
      <c r="H60" s="181"/>
      <c r="I60" s="182"/>
      <c r="J60" s="183">
        <f>J90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185</v>
      </c>
      <c r="E61" s="188"/>
      <c r="F61" s="188"/>
      <c r="G61" s="188"/>
      <c r="H61" s="188"/>
      <c r="I61" s="189"/>
      <c r="J61" s="190">
        <f>J91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5"/>
      <c r="C62" s="186"/>
      <c r="D62" s="187" t="s">
        <v>421</v>
      </c>
      <c r="E62" s="188"/>
      <c r="F62" s="188"/>
      <c r="G62" s="188"/>
      <c r="H62" s="188"/>
      <c r="I62" s="189"/>
      <c r="J62" s="190">
        <f>J105</f>
        <v>0</v>
      </c>
      <c r="K62" s="186"/>
      <c r="L62" s="19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5"/>
      <c r="C63" s="186"/>
      <c r="D63" s="187" t="s">
        <v>422</v>
      </c>
      <c r="E63" s="188"/>
      <c r="F63" s="188"/>
      <c r="G63" s="188"/>
      <c r="H63" s="188"/>
      <c r="I63" s="189"/>
      <c r="J63" s="190">
        <f>J108</f>
        <v>0</v>
      </c>
      <c r="K63" s="186"/>
      <c r="L63" s="19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86"/>
      <c r="D64" s="187" t="s">
        <v>423</v>
      </c>
      <c r="E64" s="188"/>
      <c r="F64" s="188"/>
      <c r="G64" s="188"/>
      <c r="H64" s="188"/>
      <c r="I64" s="189"/>
      <c r="J64" s="190">
        <f>J119</f>
        <v>0</v>
      </c>
      <c r="K64" s="186"/>
      <c r="L64" s="1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86"/>
      <c r="D65" s="187" t="s">
        <v>186</v>
      </c>
      <c r="E65" s="188"/>
      <c r="F65" s="188"/>
      <c r="G65" s="188"/>
      <c r="H65" s="188"/>
      <c r="I65" s="189"/>
      <c r="J65" s="190">
        <f>J122</f>
        <v>0</v>
      </c>
      <c r="K65" s="186"/>
      <c r="L65" s="19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86"/>
      <c r="D66" s="187" t="s">
        <v>187</v>
      </c>
      <c r="E66" s="188"/>
      <c r="F66" s="188"/>
      <c r="G66" s="188"/>
      <c r="H66" s="188"/>
      <c r="I66" s="189"/>
      <c r="J66" s="190">
        <f>J129</f>
        <v>0</v>
      </c>
      <c r="K66" s="186"/>
      <c r="L66" s="19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86"/>
      <c r="D67" s="187" t="s">
        <v>188</v>
      </c>
      <c r="E67" s="188"/>
      <c r="F67" s="188"/>
      <c r="G67" s="188"/>
      <c r="H67" s="188"/>
      <c r="I67" s="189"/>
      <c r="J67" s="190">
        <f>J135</f>
        <v>0</v>
      </c>
      <c r="K67" s="186"/>
      <c r="L67" s="19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78"/>
      <c r="C68" s="179"/>
      <c r="D68" s="180" t="s">
        <v>424</v>
      </c>
      <c r="E68" s="181"/>
      <c r="F68" s="181"/>
      <c r="G68" s="181"/>
      <c r="H68" s="181"/>
      <c r="I68" s="182"/>
      <c r="J68" s="183">
        <f>J137</f>
        <v>0</v>
      </c>
      <c r="K68" s="179"/>
      <c r="L68" s="184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85"/>
      <c r="C69" s="186"/>
      <c r="D69" s="187" t="s">
        <v>425</v>
      </c>
      <c r="E69" s="188"/>
      <c r="F69" s="188"/>
      <c r="G69" s="188"/>
      <c r="H69" s="188"/>
      <c r="I69" s="189"/>
      <c r="J69" s="190">
        <f>J138</f>
        <v>0</v>
      </c>
      <c r="K69" s="186"/>
      <c r="L69" s="19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40"/>
      <c r="B70" s="41"/>
      <c r="C70" s="42"/>
      <c r="D70" s="42"/>
      <c r="E70" s="42"/>
      <c r="F70" s="42"/>
      <c r="G70" s="42"/>
      <c r="H70" s="42"/>
      <c r="I70" s="138"/>
      <c r="J70" s="42"/>
      <c r="K70" s="42"/>
      <c r="L70" s="139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61"/>
      <c r="C71" s="62"/>
      <c r="D71" s="62"/>
      <c r="E71" s="62"/>
      <c r="F71" s="62"/>
      <c r="G71" s="62"/>
      <c r="H71" s="62"/>
      <c r="I71" s="168"/>
      <c r="J71" s="62"/>
      <c r="K71" s="62"/>
      <c r="L71" s="13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5" s="2" customFormat="1" ht="6.96" customHeight="1">
      <c r="A75" s="40"/>
      <c r="B75" s="63"/>
      <c r="C75" s="64"/>
      <c r="D75" s="64"/>
      <c r="E75" s="64"/>
      <c r="F75" s="64"/>
      <c r="G75" s="64"/>
      <c r="H75" s="64"/>
      <c r="I75" s="171"/>
      <c r="J75" s="64"/>
      <c r="K75" s="64"/>
      <c r="L75" s="13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24.96" customHeight="1">
      <c r="A76" s="40"/>
      <c r="B76" s="41"/>
      <c r="C76" s="25" t="s">
        <v>125</v>
      </c>
      <c r="D76" s="42"/>
      <c r="E76" s="42"/>
      <c r="F76" s="42"/>
      <c r="G76" s="42"/>
      <c r="H76" s="42"/>
      <c r="I76" s="138"/>
      <c r="J76" s="42"/>
      <c r="K76" s="42"/>
      <c r="L76" s="13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138"/>
      <c r="J77" s="42"/>
      <c r="K77" s="42"/>
      <c r="L77" s="13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16</v>
      </c>
      <c r="D78" s="42"/>
      <c r="E78" s="42"/>
      <c r="F78" s="42"/>
      <c r="G78" s="42"/>
      <c r="H78" s="42"/>
      <c r="I78" s="138"/>
      <c r="J78" s="42"/>
      <c r="K78" s="42"/>
      <c r="L78" s="13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172" t="str">
        <f>E7</f>
        <v>Most Zlíchov</v>
      </c>
      <c r="F79" s="34"/>
      <c r="G79" s="34"/>
      <c r="H79" s="34"/>
      <c r="I79" s="138"/>
      <c r="J79" s="42"/>
      <c r="K79" s="42"/>
      <c r="L79" s="13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114</v>
      </c>
      <c r="D80" s="42"/>
      <c r="E80" s="42"/>
      <c r="F80" s="42"/>
      <c r="G80" s="42"/>
      <c r="H80" s="42"/>
      <c r="I80" s="138"/>
      <c r="J80" s="42"/>
      <c r="K80" s="42"/>
      <c r="L80" s="13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6.5" customHeight="1">
      <c r="A81" s="40"/>
      <c r="B81" s="41"/>
      <c r="C81" s="42"/>
      <c r="D81" s="42"/>
      <c r="E81" s="71" t="str">
        <f>E9</f>
        <v>SO 150 - VJEZD NA POZEMEK Č.P 542/2 A 543/2</v>
      </c>
      <c r="F81" s="42"/>
      <c r="G81" s="42"/>
      <c r="H81" s="42"/>
      <c r="I81" s="138"/>
      <c r="J81" s="42"/>
      <c r="K81" s="42"/>
      <c r="L81" s="13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6.96" customHeight="1">
      <c r="A82" s="40"/>
      <c r="B82" s="41"/>
      <c r="C82" s="42"/>
      <c r="D82" s="42"/>
      <c r="E82" s="42"/>
      <c r="F82" s="42"/>
      <c r="G82" s="42"/>
      <c r="H82" s="42"/>
      <c r="I82" s="138"/>
      <c r="J82" s="42"/>
      <c r="K82" s="42"/>
      <c r="L82" s="13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2" customHeight="1">
      <c r="A83" s="40"/>
      <c r="B83" s="41"/>
      <c r="C83" s="34" t="s">
        <v>21</v>
      </c>
      <c r="D83" s="42"/>
      <c r="E83" s="42"/>
      <c r="F83" s="29" t="str">
        <f>F12</f>
        <v xml:space="preserve"> </v>
      </c>
      <c r="G83" s="42"/>
      <c r="H83" s="42"/>
      <c r="I83" s="142" t="s">
        <v>23</v>
      </c>
      <c r="J83" s="74" t="str">
        <f>IF(J12="","",J12)</f>
        <v>13. 5. 2019</v>
      </c>
      <c r="K83" s="42"/>
      <c r="L83" s="13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6.96" customHeight="1">
      <c r="A84" s="40"/>
      <c r="B84" s="41"/>
      <c r="C84" s="42"/>
      <c r="D84" s="42"/>
      <c r="E84" s="42"/>
      <c r="F84" s="42"/>
      <c r="G84" s="42"/>
      <c r="H84" s="42"/>
      <c r="I84" s="138"/>
      <c r="J84" s="42"/>
      <c r="K84" s="42"/>
      <c r="L84" s="13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5.15" customHeight="1">
      <c r="A85" s="40"/>
      <c r="B85" s="41"/>
      <c r="C85" s="34" t="s">
        <v>25</v>
      </c>
      <c r="D85" s="42"/>
      <c r="E85" s="42"/>
      <c r="F85" s="29" t="str">
        <f>E15</f>
        <v xml:space="preserve"> </v>
      </c>
      <c r="G85" s="42"/>
      <c r="H85" s="42"/>
      <c r="I85" s="142" t="s">
        <v>30</v>
      </c>
      <c r="J85" s="38" t="str">
        <f>E21</f>
        <v xml:space="preserve"> </v>
      </c>
      <c r="K85" s="42"/>
      <c r="L85" s="13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5.15" customHeight="1">
      <c r="A86" s="40"/>
      <c r="B86" s="41"/>
      <c r="C86" s="34" t="s">
        <v>28</v>
      </c>
      <c r="D86" s="42"/>
      <c r="E86" s="42"/>
      <c r="F86" s="29" t="str">
        <f>IF(E18="","",E18)</f>
        <v>Vyplň údaj</v>
      </c>
      <c r="G86" s="42"/>
      <c r="H86" s="42"/>
      <c r="I86" s="142" t="s">
        <v>32</v>
      </c>
      <c r="J86" s="38" t="str">
        <f>E24</f>
        <v xml:space="preserve"> </v>
      </c>
      <c r="K86" s="42"/>
      <c r="L86" s="13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0.32" customHeight="1">
      <c r="A87" s="40"/>
      <c r="B87" s="41"/>
      <c r="C87" s="42"/>
      <c r="D87" s="42"/>
      <c r="E87" s="42"/>
      <c r="F87" s="42"/>
      <c r="G87" s="42"/>
      <c r="H87" s="42"/>
      <c r="I87" s="138"/>
      <c r="J87" s="42"/>
      <c r="K87" s="42"/>
      <c r="L87" s="13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11" customFormat="1" ht="29.28" customHeight="1">
      <c r="A88" s="192"/>
      <c r="B88" s="193"/>
      <c r="C88" s="194" t="s">
        <v>126</v>
      </c>
      <c r="D88" s="195" t="s">
        <v>54</v>
      </c>
      <c r="E88" s="195" t="s">
        <v>50</v>
      </c>
      <c r="F88" s="195" t="s">
        <v>51</v>
      </c>
      <c r="G88" s="195" t="s">
        <v>127</v>
      </c>
      <c r="H88" s="195" t="s">
        <v>128</v>
      </c>
      <c r="I88" s="196" t="s">
        <v>129</v>
      </c>
      <c r="J88" s="195" t="s">
        <v>118</v>
      </c>
      <c r="K88" s="197" t="s">
        <v>130</v>
      </c>
      <c r="L88" s="198"/>
      <c r="M88" s="94" t="s">
        <v>19</v>
      </c>
      <c r="N88" s="95" t="s">
        <v>39</v>
      </c>
      <c r="O88" s="95" t="s">
        <v>131</v>
      </c>
      <c r="P88" s="95" t="s">
        <v>132</v>
      </c>
      <c r="Q88" s="95" t="s">
        <v>133</v>
      </c>
      <c r="R88" s="95" t="s">
        <v>134</v>
      </c>
      <c r="S88" s="95" t="s">
        <v>135</v>
      </c>
      <c r="T88" s="96" t="s">
        <v>136</v>
      </c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</row>
    <row r="89" s="2" customFormat="1" ht="22.8" customHeight="1">
      <c r="A89" s="40"/>
      <c r="B89" s="41"/>
      <c r="C89" s="101" t="s">
        <v>137</v>
      </c>
      <c r="D89" s="42"/>
      <c r="E89" s="42"/>
      <c r="F89" s="42"/>
      <c r="G89" s="42"/>
      <c r="H89" s="42"/>
      <c r="I89" s="138"/>
      <c r="J89" s="199">
        <f>BK89</f>
        <v>0</v>
      </c>
      <c r="K89" s="42"/>
      <c r="L89" s="46"/>
      <c r="M89" s="97"/>
      <c r="N89" s="200"/>
      <c r="O89" s="98"/>
      <c r="P89" s="201">
        <f>P90+P137</f>
        <v>0</v>
      </c>
      <c r="Q89" s="98"/>
      <c r="R89" s="201">
        <f>R90+R137</f>
        <v>22.129899999999999</v>
      </c>
      <c r="S89" s="98"/>
      <c r="T89" s="202">
        <f>T90+T137</f>
        <v>8.1959999999999997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T89" s="19" t="s">
        <v>68</v>
      </c>
      <c r="AU89" s="19" t="s">
        <v>119</v>
      </c>
      <c r="BK89" s="203">
        <f>BK90+BK137</f>
        <v>0</v>
      </c>
    </row>
    <row r="90" s="12" customFormat="1" ht="25.92" customHeight="1">
      <c r="A90" s="12"/>
      <c r="B90" s="204"/>
      <c r="C90" s="205"/>
      <c r="D90" s="206" t="s">
        <v>68</v>
      </c>
      <c r="E90" s="207" t="s">
        <v>191</v>
      </c>
      <c r="F90" s="207" t="s">
        <v>192</v>
      </c>
      <c r="G90" s="205"/>
      <c r="H90" s="205"/>
      <c r="I90" s="208"/>
      <c r="J90" s="209">
        <f>BK90</f>
        <v>0</v>
      </c>
      <c r="K90" s="205"/>
      <c r="L90" s="210"/>
      <c r="M90" s="211"/>
      <c r="N90" s="212"/>
      <c r="O90" s="212"/>
      <c r="P90" s="213">
        <f>P91+P105+P108+P119+P122+P129+P135</f>
        <v>0</v>
      </c>
      <c r="Q90" s="212"/>
      <c r="R90" s="213">
        <f>R91+R105+R108+R119+R122+R129+R135</f>
        <v>22.0459</v>
      </c>
      <c r="S90" s="212"/>
      <c r="T90" s="214">
        <f>T91+T105+T108+T119+T122+T129+T135</f>
        <v>8.1959999999999997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15" t="s">
        <v>77</v>
      </c>
      <c r="AT90" s="216" t="s">
        <v>68</v>
      </c>
      <c r="AU90" s="216" t="s">
        <v>69</v>
      </c>
      <c r="AY90" s="215" t="s">
        <v>141</v>
      </c>
      <c r="BK90" s="217">
        <f>BK91+BK105+BK108+BK119+BK122+BK129+BK135</f>
        <v>0</v>
      </c>
    </row>
    <row r="91" s="12" customFormat="1" ht="22.8" customHeight="1">
      <c r="A91" s="12"/>
      <c r="B91" s="204"/>
      <c r="C91" s="205"/>
      <c r="D91" s="206" t="s">
        <v>68</v>
      </c>
      <c r="E91" s="218" t="s">
        <v>77</v>
      </c>
      <c r="F91" s="218" t="s">
        <v>193</v>
      </c>
      <c r="G91" s="205"/>
      <c r="H91" s="205"/>
      <c r="I91" s="208"/>
      <c r="J91" s="219">
        <f>BK91</f>
        <v>0</v>
      </c>
      <c r="K91" s="205"/>
      <c r="L91" s="210"/>
      <c r="M91" s="211"/>
      <c r="N91" s="212"/>
      <c r="O91" s="212"/>
      <c r="P91" s="213">
        <f>SUM(P92:P104)</f>
        <v>0</v>
      </c>
      <c r="Q91" s="212"/>
      <c r="R91" s="213">
        <f>SUM(R92:R104)</f>
        <v>0</v>
      </c>
      <c r="S91" s="212"/>
      <c r="T91" s="214">
        <f>SUM(T92:T104)</f>
        <v>8.1959999999999997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15" t="s">
        <v>77</v>
      </c>
      <c r="AT91" s="216" t="s">
        <v>68</v>
      </c>
      <c r="AU91" s="216" t="s">
        <v>77</v>
      </c>
      <c r="AY91" s="215" t="s">
        <v>141</v>
      </c>
      <c r="BK91" s="217">
        <f>SUM(BK92:BK104)</f>
        <v>0</v>
      </c>
    </row>
    <row r="92" s="2" customFormat="1" ht="24" customHeight="1">
      <c r="A92" s="40"/>
      <c r="B92" s="41"/>
      <c r="C92" s="220" t="s">
        <v>77</v>
      </c>
      <c r="D92" s="220" t="s">
        <v>144</v>
      </c>
      <c r="E92" s="221" t="s">
        <v>426</v>
      </c>
      <c r="F92" s="222" t="s">
        <v>427</v>
      </c>
      <c r="G92" s="223" t="s">
        <v>196</v>
      </c>
      <c r="H92" s="224">
        <v>12</v>
      </c>
      <c r="I92" s="225"/>
      <c r="J92" s="226">
        <f>ROUND(I92*H92,2)</f>
        <v>0</v>
      </c>
      <c r="K92" s="222" t="s">
        <v>197</v>
      </c>
      <c r="L92" s="46"/>
      <c r="M92" s="227" t="s">
        <v>19</v>
      </c>
      <c r="N92" s="228" t="s">
        <v>40</v>
      </c>
      <c r="O92" s="86"/>
      <c r="P92" s="229">
        <f>O92*H92</f>
        <v>0</v>
      </c>
      <c r="Q92" s="229">
        <v>0</v>
      </c>
      <c r="R92" s="229">
        <f>Q92*H92</f>
        <v>0</v>
      </c>
      <c r="S92" s="229">
        <v>0.44</v>
      </c>
      <c r="T92" s="230">
        <f>S92*H92</f>
        <v>5.2800000000000002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31" t="s">
        <v>161</v>
      </c>
      <c r="AT92" s="231" t="s">
        <v>144</v>
      </c>
      <c r="AU92" s="231" t="s">
        <v>79</v>
      </c>
      <c r="AY92" s="19" t="s">
        <v>141</v>
      </c>
      <c r="BE92" s="232">
        <f>IF(N92="základní",J92,0)</f>
        <v>0</v>
      </c>
      <c r="BF92" s="232">
        <f>IF(N92="snížená",J92,0)</f>
        <v>0</v>
      </c>
      <c r="BG92" s="232">
        <f>IF(N92="zákl. přenesená",J92,0)</f>
        <v>0</v>
      </c>
      <c r="BH92" s="232">
        <f>IF(N92="sníž. přenesená",J92,0)</f>
        <v>0</v>
      </c>
      <c r="BI92" s="232">
        <f>IF(N92="nulová",J92,0)</f>
        <v>0</v>
      </c>
      <c r="BJ92" s="19" t="s">
        <v>77</v>
      </c>
      <c r="BK92" s="232">
        <f>ROUND(I92*H92,2)</f>
        <v>0</v>
      </c>
      <c r="BL92" s="19" t="s">
        <v>161</v>
      </c>
      <c r="BM92" s="231" t="s">
        <v>428</v>
      </c>
    </row>
    <row r="93" s="2" customFormat="1" ht="24" customHeight="1">
      <c r="A93" s="40"/>
      <c r="B93" s="41"/>
      <c r="C93" s="220" t="s">
        <v>79</v>
      </c>
      <c r="D93" s="220" t="s">
        <v>144</v>
      </c>
      <c r="E93" s="221" t="s">
        <v>201</v>
      </c>
      <c r="F93" s="222" t="s">
        <v>202</v>
      </c>
      <c r="G93" s="223" t="s">
        <v>196</v>
      </c>
      <c r="H93" s="224">
        <v>12</v>
      </c>
      <c r="I93" s="225"/>
      <c r="J93" s="226">
        <f>ROUND(I93*H93,2)</f>
        <v>0</v>
      </c>
      <c r="K93" s="222" t="s">
        <v>197</v>
      </c>
      <c r="L93" s="46"/>
      <c r="M93" s="227" t="s">
        <v>19</v>
      </c>
      <c r="N93" s="228" t="s">
        <v>40</v>
      </c>
      <c r="O93" s="86"/>
      <c r="P93" s="229">
        <f>O93*H93</f>
        <v>0</v>
      </c>
      <c r="Q93" s="229">
        <v>0</v>
      </c>
      <c r="R93" s="229">
        <f>Q93*H93</f>
        <v>0</v>
      </c>
      <c r="S93" s="229">
        <v>0.098000000000000004</v>
      </c>
      <c r="T93" s="230">
        <f>S93*H93</f>
        <v>1.1760000000000002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31" t="s">
        <v>161</v>
      </c>
      <c r="AT93" s="231" t="s">
        <v>144</v>
      </c>
      <c r="AU93" s="231" t="s">
        <v>79</v>
      </c>
      <c r="AY93" s="19" t="s">
        <v>141</v>
      </c>
      <c r="BE93" s="232">
        <f>IF(N93="základní",J93,0)</f>
        <v>0</v>
      </c>
      <c r="BF93" s="232">
        <f>IF(N93="snížená",J93,0)</f>
        <v>0</v>
      </c>
      <c r="BG93" s="232">
        <f>IF(N93="zákl. přenesená",J93,0)</f>
        <v>0</v>
      </c>
      <c r="BH93" s="232">
        <f>IF(N93="sníž. přenesená",J93,0)</f>
        <v>0</v>
      </c>
      <c r="BI93" s="232">
        <f>IF(N93="nulová",J93,0)</f>
        <v>0</v>
      </c>
      <c r="BJ93" s="19" t="s">
        <v>77</v>
      </c>
      <c r="BK93" s="232">
        <f>ROUND(I93*H93,2)</f>
        <v>0</v>
      </c>
      <c r="BL93" s="19" t="s">
        <v>161</v>
      </c>
      <c r="BM93" s="231" t="s">
        <v>429</v>
      </c>
    </row>
    <row r="94" s="13" customFormat="1">
      <c r="A94" s="13"/>
      <c r="B94" s="233"/>
      <c r="C94" s="234"/>
      <c r="D94" s="235" t="s">
        <v>170</v>
      </c>
      <c r="E94" s="236" t="s">
        <v>19</v>
      </c>
      <c r="F94" s="237" t="s">
        <v>256</v>
      </c>
      <c r="G94" s="234"/>
      <c r="H94" s="238">
        <v>12</v>
      </c>
      <c r="I94" s="239"/>
      <c r="J94" s="234"/>
      <c r="K94" s="234"/>
      <c r="L94" s="240"/>
      <c r="M94" s="241"/>
      <c r="N94" s="242"/>
      <c r="O94" s="242"/>
      <c r="P94" s="242"/>
      <c r="Q94" s="242"/>
      <c r="R94" s="242"/>
      <c r="S94" s="242"/>
      <c r="T94" s="24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44" t="s">
        <v>170</v>
      </c>
      <c r="AU94" s="244" t="s">
        <v>79</v>
      </c>
      <c r="AV94" s="13" t="s">
        <v>79</v>
      </c>
      <c r="AW94" s="13" t="s">
        <v>31</v>
      </c>
      <c r="AX94" s="13" t="s">
        <v>77</v>
      </c>
      <c r="AY94" s="244" t="s">
        <v>141</v>
      </c>
    </row>
    <row r="95" s="2" customFormat="1" ht="24" customHeight="1">
      <c r="A95" s="40"/>
      <c r="B95" s="41"/>
      <c r="C95" s="220" t="s">
        <v>155</v>
      </c>
      <c r="D95" s="220" t="s">
        <v>144</v>
      </c>
      <c r="E95" s="221" t="s">
        <v>430</v>
      </c>
      <c r="F95" s="222" t="s">
        <v>431</v>
      </c>
      <c r="G95" s="223" t="s">
        <v>288</v>
      </c>
      <c r="H95" s="224">
        <v>6</v>
      </c>
      <c r="I95" s="225"/>
      <c r="J95" s="226">
        <f>ROUND(I95*H95,2)</f>
        <v>0</v>
      </c>
      <c r="K95" s="222" t="s">
        <v>197</v>
      </c>
      <c r="L95" s="46"/>
      <c r="M95" s="227" t="s">
        <v>19</v>
      </c>
      <c r="N95" s="228" t="s">
        <v>40</v>
      </c>
      <c r="O95" s="86"/>
      <c r="P95" s="229">
        <f>O95*H95</f>
        <v>0</v>
      </c>
      <c r="Q95" s="229">
        <v>0</v>
      </c>
      <c r="R95" s="229">
        <f>Q95*H95</f>
        <v>0</v>
      </c>
      <c r="S95" s="229">
        <v>0.28999999999999998</v>
      </c>
      <c r="T95" s="230">
        <f>S95*H95</f>
        <v>1.7399999999999998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31" t="s">
        <v>161</v>
      </c>
      <c r="AT95" s="231" t="s">
        <v>144</v>
      </c>
      <c r="AU95" s="231" t="s">
        <v>79</v>
      </c>
      <c r="AY95" s="19" t="s">
        <v>141</v>
      </c>
      <c r="BE95" s="232">
        <f>IF(N95="základní",J95,0)</f>
        <v>0</v>
      </c>
      <c r="BF95" s="232">
        <f>IF(N95="snížená",J95,0)</f>
        <v>0</v>
      </c>
      <c r="BG95" s="232">
        <f>IF(N95="zákl. přenesená",J95,0)</f>
        <v>0</v>
      </c>
      <c r="BH95" s="232">
        <f>IF(N95="sníž. přenesená",J95,0)</f>
        <v>0</v>
      </c>
      <c r="BI95" s="232">
        <f>IF(N95="nulová",J95,0)</f>
        <v>0</v>
      </c>
      <c r="BJ95" s="19" t="s">
        <v>77</v>
      </c>
      <c r="BK95" s="232">
        <f>ROUND(I95*H95,2)</f>
        <v>0</v>
      </c>
      <c r="BL95" s="19" t="s">
        <v>161</v>
      </c>
      <c r="BM95" s="231" t="s">
        <v>432</v>
      </c>
    </row>
    <row r="96" s="2" customFormat="1" ht="24" customHeight="1">
      <c r="A96" s="40"/>
      <c r="B96" s="41"/>
      <c r="C96" s="220" t="s">
        <v>161</v>
      </c>
      <c r="D96" s="220" t="s">
        <v>144</v>
      </c>
      <c r="E96" s="221" t="s">
        <v>236</v>
      </c>
      <c r="F96" s="222" t="s">
        <v>237</v>
      </c>
      <c r="G96" s="223" t="s">
        <v>222</v>
      </c>
      <c r="H96" s="224">
        <v>1.8</v>
      </c>
      <c r="I96" s="225"/>
      <c r="J96" s="226">
        <f>ROUND(I96*H96,2)</f>
        <v>0</v>
      </c>
      <c r="K96" s="222" t="s">
        <v>197</v>
      </c>
      <c r="L96" s="46"/>
      <c r="M96" s="227" t="s">
        <v>19</v>
      </c>
      <c r="N96" s="228" t="s">
        <v>40</v>
      </c>
      <c r="O96" s="86"/>
      <c r="P96" s="229">
        <f>O96*H96</f>
        <v>0</v>
      </c>
      <c r="Q96" s="229">
        <v>0</v>
      </c>
      <c r="R96" s="229">
        <f>Q96*H96</f>
        <v>0</v>
      </c>
      <c r="S96" s="229">
        <v>0</v>
      </c>
      <c r="T96" s="230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31" t="s">
        <v>161</v>
      </c>
      <c r="AT96" s="231" t="s">
        <v>144</v>
      </c>
      <c r="AU96" s="231" t="s">
        <v>79</v>
      </c>
      <c r="AY96" s="19" t="s">
        <v>141</v>
      </c>
      <c r="BE96" s="232">
        <f>IF(N96="základní",J96,0)</f>
        <v>0</v>
      </c>
      <c r="BF96" s="232">
        <f>IF(N96="snížená",J96,0)</f>
        <v>0</v>
      </c>
      <c r="BG96" s="232">
        <f>IF(N96="zákl. přenesená",J96,0)</f>
        <v>0</v>
      </c>
      <c r="BH96" s="232">
        <f>IF(N96="sníž. přenesená",J96,0)</f>
        <v>0</v>
      </c>
      <c r="BI96" s="232">
        <f>IF(N96="nulová",J96,0)</f>
        <v>0</v>
      </c>
      <c r="BJ96" s="19" t="s">
        <v>77</v>
      </c>
      <c r="BK96" s="232">
        <f>ROUND(I96*H96,2)</f>
        <v>0</v>
      </c>
      <c r="BL96" s="19" t="s">
        <v>161</v>
      </c>
      <c r="BM96" s="231" t="s">
        <v>433</v>
      </c>
    </row>
    <row r="97" s="13" customFormat="1">
      <c r="A97" s="13"/>
      <c r="B97" s="233"/>
      <c r="C97" s="234"/>
      <c r="D97" s="235" t="s">
        <v>170</v>
      </c>
      <c r="E97" s="236" t="s">
        <v>19</v>
      </c>
      <c r="F97" s="237" t="s">
        <v>434</v>
      </c>
      <c r="G97" s="234"/>
      <c r="H97" s="238">
        <v>1.8</v>
      </c>
      <c r="I97" s="239"/>
      <c r="J97" s="234"/>
      <c r="K97" s="234"/>
      <c r="L97" s="240"/>
      <c r="M97" s="241"/>
      <c r="N97" s="242"/>
      <c r="O97" s="242"/>
      <c r="P97" s="242"/>
      <c r="Q97" s="242"/>
      <c r="R97" s="242"/>
      <c r="S97" s="242"/>
      <c r="T97" s="24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44" t="s">
        <v>170</v>
      </c>
      <c r="AU97" s="244" t="s">
        <v>79</v>
      </c>
      <c r="AV97" s="13" t="s">
        <v>79</v>
      </c>
      <c r="AW97" s="13" t="s">
        <v>31</v>
      </c>
      <c r="AX97" s="13" t="s">
        <v>77</v>
      </c>
      <c r="AY97" s="244" t="s">
        <v>141</v>
      </c>
    </row>
    <row r="98" s="2" customFormat="1" ht="36" customHeight="1">
      <c r="A98" s="40"/>
      <c r="B98" s="41"/>
      <c r="C98" s="220" t="s">
        <v>140</v>
      </c>
      <c r="D98" s="220" t="s">
        <v>144</v>
      </c>
      <c r="E98" s="221" t="s">
        <v>241</v>
      </c>
      <c r="F98" s="222" t="s">
        <v>242</v>
      </c>
      <c r="G98" s="223" t="s">
        <v>222</v>
      </c>
      <c r="H98" s="224">
        <v>9</v>
      </c>
      <c r="I98" s="225"/>
      <c r="J98" s="226">
        <f>ROUND(I98*H98,2)</f>
        <v>0</v>
      </c>
      <c r="K98" s="222" t="s">
        <v>197</v>
      </c>
      <c r="L98" s="46"/>
      <c r="M98" s="227" t="s">
        <v>19</v>
      </c>
      <c r="N98" s="228" t="s">
        <v>40</v>
      </c>
      <c r="O98" s="86"/>
      <c r="P98" s="229">
        <f>O98*H98</f>
        <v>0</v>
      </c>
      <c r="Q98" s="229">
        <v>0</v>
      </c>
      <c r="R98" s="229">
        <f>Q98*H98</f>
        <v>0</v>
      </c>
      <c r="S98" s="229">
        <v>0</v>
      </c>
      <c r="T98" s="230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31" t="s">
        <v>161</v>
      </c>
      <c r="AT98" s="231" t="s">
        <v>144</v>
      </c>
      <c r="AU98" s="231" t="s">
        <v>79</v>
      </c>
      <c r="AY98" s="19" t="s">
        <v>141</v>
      </c>
      <c r="BE98" s="232">
        <f>IF(N98="základní",J98,0)</f>
        <v>0</v>
      </c>
      <c r="BF98" s="232">
        <f>IF(N98="snížená",J98,0)</f>
        <v>0</v>
      </c>
      <c r="BG98" s="232">
        <f>IF(N98="zákl. přenesená",J98,0)</f>
        <v>0</v>
      </c>
      <c r="BH98" s="232">
        <f>IF(N98="sníž. přenesená",J98,0)</f>
        <v>0</v>
      </c>
      <c r="BI98" s="232">
        <f>IF(N98="nulová",J98,0)</f>
        <v>0</v>
      </c>
      <c r="BJ98" s="19" t="s">
        <v>77</v>
      </c>
      <c r="BK98" s="232">
        <f>ROUND(I98*H98,2)</f>
        <v>0</v>
      </c>
      <c r="BL98" s="19" t="s">
        <v>161</v>
      </c>
      <c r="BM98" s="231" t="s">
        <v>435</v>
      </c>
    </row>
    <row r="99" s="13" customFormat="1">
      <c r="A99" s="13"/>
      <c r="B99" s="233"/>
      <c r="C99" s="234"/>
      <c r="D99" s="235" t="s">
        <v>170</v>
      </c>
      <c r="E99" s="236" t="s">
        <v>19</v>
      </c>
      <c r="F99" s="237" t="s">
        <v>436</v>
      </c>
      <c r="G99" s="234"/>
      <c r="H99" s="238">
        <v>1.8</v>
      </c>
      <c r="I99" s="239"/>
      <c r="J99" s="234"/>
      <c r="K99" s="234"/>
      <c r="L99" s="240"/>
      <c r="M99" s="241"/>
      <c r="N99" s="242"/>
      <c r="O99" s="242"/>
      <c r="P99" s="242"/>
      <c r="Q99" s="242"/>
      <c r="R99" s="242"/>
      <c r="S99" s="242"/>
      <c r="T99" s="24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4" t="s">
        <v>170</v>
      </c>
      <c r="AU99" s="244" t="s">
        <v>79</v>
      </c>
      <c r="AV99" s="13" t="s">
        <v>79</v>
      </c>
      <c r="AW99" s="13" t="s">
        <v>31</v>
      </c>
      <c r="AX99" s="13" t="s">
        <v>77</v>
      </c>
      <c r="AY99" s="244" t="s">
        <v>141</v>
      </c>
    </row>
    <row r="100" s="13" customFormat="1">
      <c r="A100" s="13"/>
      <c r="B100" s="233"/>
      <c r="C100" s="234"/>
      <c r="D100" s="235" t="s">
        <v>170</v>
      </c>
      <c r="E100" s="234"/>
      <c r="F100" s="237" t="s">
        <v>437</v>
      </c>
      <c r="G100" s="234"/>
      <c r="H100" s="238">
        <v>9</v>
      </c>
      <c r="I100" s="239"/>
      <c r="J100" s="234"/>
      <c r="K100" s="234"/>
      <c r="L100" s="240"/>
      <c r="M100" s="241"/>
      <c r="N100" s="242"/>
      <c r="O100" s="242"/>
      <c r="P100" s="242"/>
      <c r="Q100" s="242"/>
      <c r="R100" s="242"/>
      <c r="S100" s="242"/>
      <c r="T100" s="24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4" t="s">
        <v>170</v>
      </c>
      <c r="AU100" s="244" t="s">
        <v>79</v>
      </c>
      <c r="AV100" s="13" t="s">
        <v>79</v>
      </c>
      <c r="AW100" s="13" t="s">
        <v>4</v>
      </c>
      <c r="AX100" s="13" t="s">
        <v>77</v>
      </c>
      <c r="AY100" s="244" t="s">
        <v>141</v>
      </c>
    </row>
    <row r="101" s="2" customFormat="1" ht="16.5" customHeight="1">
      <c r="A101" s="40"/>
      <c r="B101" s="41"/>
      <c r="C101" s="220" t="s">
        <v>172</v>
      </c>
      <c r="D101" s="220" t="s">
        <v>144</v>
      </c>
      <c r="E101" s="221" t="s">
        <v>246</v>
      </c>
      <c r="F101" s="222" t="s">
        <v>247</v>
      </c>
      <c r="G101" s="223" t="s">
        <v>222</v>
      </c>
      <c r="H101" s="224">
        <v>1.8</v>
      </c>
      <c r="I101" s="225"/>
      <c r="J101" s="226">
        <f>ROUND(I101*H101,2)</f>
        <v>0</v>
      </c>
      <c r="K101" s="222" t="s">
        <v>197</v>
      </c>
      <c r="L101" s="46"/>
      <c r="M101" s="227" t="s">
        <v>19</v>
      </c>
      <c r="N101" s="228" t="s">
        <v>40</v>
      </c>
      <c r="O101" s="86"/>
      <c r="P101" s="229">
        <f>O101*H101</f>
        <v>0</v>
      </c>
      <c r="Q101" s="229">
        <v>0</v>
      </c>
      <c r="R101" s="229">
        <f>Q101*H101</f>
        <v>0</v>
      </c>
      <c r="S101" s="229">
        <v>0</v>
      </c>
      <c r="T101" s="230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31" t="s">
        <v>161</v>
      </c>
      <c r="AT101" s="231" t="s">
        <v>144</v>
      </c>
      <c r="AU101" s="231" t="s">
        <v>79</v>
      </c>
      <c r="AY101" s="19" t="s">
        <v>141</v>
      </c>
      <c r="BE101" s="232">
        <f>IF(N101="základní",J101,0)</f>
        <v>0</v>
      </c>
      <c r="BF101" s="232">
        <f>IF(N101="snížená",J101,0)</f>
        <v>0</v>
      </c>
      <c r="BG101" s="232">
        <f>IF(N101="zákl. přenesená",J101,0)</f>
        <v>0</v>
      </c>
      <c r="BH101" s="232">
        <f>IF(N101="sníž. přenesená",J101,0)</f>
        <v>0</v>
      </c>
      <c r="BI101" s="232">
        <f>IF(N101="nulová",J101,0)</f>
        <v>0</v>
      </c>
      <c r="BJ101" s="19" t="s">
        <v>77</v>
      </c>
      <c r="BK101" s="232">
        <f>ROUND(I101*H101,2)</f>
        <v>0</v>
      </c>
      <c r="BL101" s="19" t="s">
        <v>161</v>
      </c>
      <c r="BM101" s="231" t="s">
        <v>438</v>
      </c>
    </row>
    <row r="102" s="2" customFormat="1" ht="24" customHeight="1">
      <c r="A102" s="40"/>
      <c r="B102" s="41"/>
      <c r="C102" s="220" t="s">
        <v>179</v>
      </c>
      <c r="D102" s="220" t="s">
        <v>144</v>
      </c>
      <c r="E102" s="221" t="s">
        <v>250</v>
      </c>
      <c r="F102" s="222" t="s">
        <v>251</v>
      </c>
      <c r="G102" s="223" t="s">
        <v>252</v>
      </c>
      <c r="H102" s="224">
        <v>3.4199999999999999</v>
      </c>
      <c r="I102" s="225"/>
      <c r="J102" s="226">
        <f>ROUND(I102*H102,2)</f>
        <v>0</v>
      </c>
      <c r="K102" s="222" t="s">
        <v>197</v>
      </c>
      <c r="L102" s="46"/>
      <c r="M102" s="227" t="s">
        <v>19</v>
      </c>
      <c r="N102" s="228" t="s">
        <v>40</v>
      </c>
      <c r="O102" s="86"/>
      <c r="P102" s="229">
        <f>O102*H102</f>
        <v>0</v>
      </c>
      <c r="Q102" s="229">
        <v>0</v>
      </c>
      <c r="R102" s="229">
        <f>Q102*H102</f>
        <v>0</v>
      </c>
      <c r="S102" s="229">
        <v>0</v>
      </c>
      <c r="T102" s="230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31" t="s">
        <v>161</v>
      </c>
      <c r="AT102" s="231" t="s">
        <v>144</v>
      </c>
      <c r="AU102" s="231" t="s">
        <v>79</v>
      </c>
      <c r="AY102" s="19" t="s">
        <v>141</v>
      </c>
      <c r="BE102" s="232">
        <f>IF(N102="základní",J102,0)</f>
        <v>0</v>
      </c>
      <c r="BF102" s="232">
        <f>IF(N102="snížená",J102,0)</f>
        <v>0</v>
      </c>
      <c r="BG102" s="232">
        <f>IF(N102="zákl. přenesená",J102,0)</f>
        <v>0</v>
      </c>
      <c r="BH102" s="232">
        <f>IF(N102="sníž. přenesená",J102,0)</f>
        <v>0</v>
      </c>
      <c r="BI102" s="232">
        <f>IF(N102="nulová",J102,0)</f>
        <v>0</v>
      </c>
      <c r="BJ102" s="19" t="s">
        <v>77</v>
      </c>
      <c r="BK102" s="232">
        <f>ROUND(I102*H102,2)</f>
        <v>0</v>
      </c>
      <c r="BL102" s="19" t="s">
        <v>161</v>
      </c>
      <c r="BM102" s="231" t="s">
        <v>439</v>
      </c>
    </row>
    <row r="103" s="13" customFormat="1">
      <c r="A103" s="13"/>
      <c r="B103" s="233"/>
      <c r="C103" s="234"/>
      <c r="D103" s="235" t="s">
        <v>170</v>
      </c>
      <c r="E103" s="236" t="s">
        <v>19</v>
      </c>
      <c r="F103" s="237" t="s">
        <v>440</v>
      </c>
      <c r="G103" s="234"/>
      <c r="H103" s="238">
        <v>3.4199999999999999</v>
      </c>
      <c r="I103" s="239"/>
      <c r="J103" s="234"/>
      <c r="K103" s="234"/>
      <c r="L103" s="240"/>
      <c r="M103" s="241"/>
      <c r="N103" s="242"/>
      <c r="O103" s="242"/>
      <c r="P103" s="242"/>
      <c r="Q103" s="242"/>
      <c r="R103" s="242"/>
      <c r="S103" s="242"/>
      <c r="T103" s="24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4" t="s">
        <v>170</v>
      </c>
      <c r="AU103" s="244" t="s">
        <v>79</v>
      </c>
      <c r="AV103" s="13" t="s">
        <v>79</v>
      </c>
      <c r="AW103" s="13" t="s">
        <v>31</v>
      </c>
      <c r="AX103" s="13" t="s">
        <v>77</v>
      </c>
      <c r="AY103" s="244" t="s">
        <v>141</v>
      </c>
    </row>
    <row r="104" s="2" customFormat="1" ht="16.5" customHeight="1">
      <c r="A104" s="40"/>
      <c r="B104" s="41"/>
      <c r="C104" s="220" t="s">
        <v>235</v>
      </c>
      <c r="D104" s="220" t="s">
        <v>144</v>
      </c>
      <c r="E104" s="221" t="s">
        <v>441</v>
      </c>
      <c r="F104" s="222" t="s">
        <v>442</v>
      </c>
      <c r="G104" s="223" t="s">
        <v>196</v>
      </c>
      <c r="H104" s="224">
        <v>12</v>
      </c>
      <c r="I104" s="225"/>
      <c r="J104" s="226">
        <f>ROUND(I104*H104,2)</f>
        <v>0</v>
      </c>
      <c r="K104" s="222" t="s">
        <v>197</v>
      </c>
      <c r="L104" s="46"/>
      <c r="M104" s="227" t="s">
        <v>19</v>
      </c>
      <c r="N104" s="228" t="s">
        <v>40</v>
      </c>
      <c r="O104" s="86"/>
      <c r="P104" s="229">
        <f>O104*H104</f>
        <v>0</v>
      </c>
      <c r="Q104" s="229">
        <v>0</v>
      </c>
      <c r="R104" s="229">
        <f>Q104*H104</f>
        <v>0</v>
      </c>
      <c r="S104" s="229">
        <v>0</v>
      </c>
      <c r="T104" s="230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31" t="s">
        <v>161</v>
      </c>
      <c r="AT104" s="231" t="s">
        <v>144</v>
      </c>
      <c r="AU104" s="231" t="s">
        <v>79</v>
      </c>
      <c r="AY104" s="19" t="s">
        <v>141</v>
      </c>
      <c r="BE104" s="232">
        <f>IF(N104="základní",J104,0)</f>
        <v>0</v>
      </c>
      <c r="BF104" s="232">
        <f>IF(N104="snížená",J104,0)</f>
        <v>0</v>
      </c>
      <c r="BG104" s="232">
        <f>IF(N104="zákl. přenesená",J104,0)</f>
        <v>0</v>
      </c>
      <c r="BH104" s="232">
        <f>IF(N104="sníž. přenesená",J104,0)</f>
        <v>0</v>
      </c>
      <c r="BI104" s="232">
        <f>IF(N104="nulová",J104,0)</f>
        <v>0</v>
      </c>
      <c r="BJ104" s="19" t="s">
        <v>77</v>
      </c>
      <c r="BK104" s="232">
        <f>ROUND(I104*H104,2)</f>
        <v>0</v>
      </c>
      <c r="BL104" s="19" t="s">
        <v>161</v>
      </c>
      <c r="BM104" s="231" t="s">
        <v>443</v>
      </c>
    </row>
    <row r="105" s="12" customFormat="1" ht="22.8" customHeight="1">
      <c r="A105" s="12"/>
      <c r="B105" s="204"/>
      <c r="C105" s="205"/>
      <c r="D105" s="206" t="s">
        <v>68</v>
      </c>
      <c r="E105" s="218" t="s">
        <v>161</v>
      </c>
      <c r="F105" s="218" t="s">
        <v>444</v>
      </c>
      <c r="G105" s="205"/>
      <c r="H105" s="205"/>
      <c r="I105" s="208"/>
      <c r="J105" s="219">
        <f>BK105</f>
        <v>0</v>
      </c>
      <c r="K105" s="205"/>
      <c r="L105" s="210"/>
      <c r="M105" s="211"/>
      <c r="N105" s="212"/>
      <c r="O105" s="212"/>
      <c r="P105" s="213">
        <f>SUM(P106:P107)</f>
        <v>0</v>
      </c>
      <c r="Q105" s="212"/>
      <c r="R105" s="213">
        <f>SUM(R106:R107)</f>
        <v>0</v>
      </c>
      <c r="S105" s="212"/>
      <c r="T105" s="214">
        <f>SUM(T106:T107)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15" t="s">
        <v>77</v>
      </c>
      <c r="AT105" s="216" t="s">
        <v>68</v>
      </c>
      <c r="AU105" s="216" t="s">
        <v>77</v>
      </c>
      <c r="AY105" s="215" t="s">
        <v>141</v>
      </c>
      <c r="BK105" s="217">
        <f>SUM(BK106:BK107)</f>
        <v>0</v>
      </c>
    </row>
    <row r="106" s="2" customFormat="1" ht="16.5" customHeight="1">
      <c r="A106" s="40"/>
      <c r="B106" s="41"/>
      <c r="C106" s="220" t="s">
        <v>240</v>
      </c>
      <c r="D106" s="220" t="s">
        <v>144</v>
      </c>
      <c r="E106" s="221" t="s">
        <v>445</v>
      </c>
      <c r="F106" s="222" t="s">
        <v>446</v>
      </c>
      <c r="G106" s="223" t="s">
        <v>222</v>
      </c>
      <c r="H106" s="224">
        <v>0.59999999999999998</v>
      </c>
      <c r="I106" s="225"/>
      <c r="J106" s="226">
        <f>ROUND(I106*H106,2)</f>
        <v>0</v>
      </c>
      <c r="K106" s="222" t="s">
        <v>197</v>
      </c>
      <c r="L106" s="46"/>
      <c r="M106" s="227" t="s">
        <v>19</v>
      </c>
      <c r="N106" s="228" t="s">
        <v>40</v>
      </c>
      <c r="O106" s="86"/>
      <c r="P106" s="229">
        <f>O106*H106</f>
        <v>0</v>
      </c>
      <c r="Q106" s="229">
        <v>0</v>
      </c>
      <c r="R106" s="229">
        <f>Q106*H106</f>
        <v>0</v>
      </c>
      <c r="S106" s="229">
        <v>0</v>
      </c>
      <c r="T106" s="230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31" t="s">
        <v>161</v>
      </c>
      <c r="AT106" s="231" t="s">
        <v>144</v>
      </c>
      <c r="AU106" s="231" t="s">
        <v>79</v>
      </c>
      <c r="AY106" s="19" t="s">
        <v>141</v>
      </c>
      <c r="BE106" s="232">
        <f>IF(N106="základní",J106,0)</f>
        <v>0</v>
      </c>
      <c r="BF106" s="232">
        <f>IF(N106="snížená",J106,0)</f>
        <v>0</v>
      </c>
      <c r="BG106" s="232">
        <f>IF(N106="zákl. přenesená",J106,0)</f>
        <v>0</v>
      </c>
      <c r="BH106" s="232">
        <f>IF(N106="sníž. přenesená",J106,0)</f>
        <v>0</v>
      </c>
      <c r="BI106" s="232">
        <f>IF(N106="nulová",J106,0)</f>
        <v>0</v>
      </c>
      <c r="BJ106" s="19" t="s">
        <v>77</v>
      </c>
      <c r="BK106" s="232">
        <f>ROUND(I106*H106,2)</f>
        <v>0</v>
      </c>
      <c r="BL106" s="19" t="s">
        <v>161</v>
      </c>
      <c r="BM106" s="231" t="s">
        <v>447</v>
      </c>
    </row>
    <row r="107" s="13" customFormat="1">
      <c r="A107" s="13"/>
      <c r="B107" s="233"/>
      <c r="C107" s="234"/>
      <c r="D107" s="235" t="s">
        <v>170</v>
      </c>
      <c r="E107" s="236" t="s">
        <v>19</v>
      </c>
      <c r="F107" s="237" t="s">
        <v>448</v>
      </c>
      <c r="G107" s="234"/>
      <c r="H107" s="238">
        <v>0.59999999999999998</v>
      </c>
      <c r="I107" s="239"/>
      <c r="J107" s="234"/>
      <c r="K107" s="234"/>
      <c r="L107" s="240"/>
      <c r="M107" s="241"/>
      <c r="N107" s="242"/>
      <c r="O107" s="242"/>
      <c r="P107" s="242"/>
      <c r="Q107" s="242"/>
      <c r="R107" s="242"/>
      <c r="S107" s="242"/>
      <c r="T107" s="24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4" t="s">
        <v>170</v>
      </c>
      <c r="AU107" s="244" t="s">
        <v>79</v>
      </c>
      <c r="AV107" s="13" t="s">
        <v>79</v>
      </c>
      <c r="AW107" s="13" t="s">
        <v>31</v>
      </c>
      <c r="AX107" s="13" t="s">
        <v>77</v>
      </c>
      <c r="AY107" s="244" t="s">
        <v>141</v>
      </c>
    </row>
    <row r="108" s="12" customFormat="1" ht="22.8" customHeight="1">
      <c r="A108" s="12"/>
      <c r="B108" s="204"/>
      <c r="C108" s="205"/>
      <c r="D108" s="206" t="s">
        <v>68</v>
      </c>
      <c r="E108" s="218" t="s">
        <v>140</v>
      </c>
      <c r="F108" s="218" t="s">
        <v>449</v>
      </c>
      <c r="G108" s="205"/>
      <c r="H108" s="205"/>
      <c r="I108" s="208"/>
      <c r="J108" s="219">
        <f>BK108</f>
        <v>0</v>
      </c>
      <c r="K108" s="205"/>
      <c r="L108" s="210"/>
      <c r="M108" s="211"/>
      <c r="N108" s="212"/>
      <c r="O108" s="212"/>
      <c r="P108" s="213">
        <f>SUM(P109:P118)</f>
        <v>0</v>
      </c>
      <c r="Q108" s="212"/>
      <c r="R108" s="213">
        <f>SUM(R109:R118)</f>
        <v>21.026779999999999</v>
      </c>
      <c r="S108" s="212"/>
      <c r="T108" s="214">
        <f>SUM(T109:T118)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15" t="s">
        <v>77</v>
      </c>
      <c r="AT108" s="216" t="s">
        <v>68</v>
      </c>
      <c r="AU108" s="216" t="s">
        <v>77</v>
      </c>
      <c r="AY108" s="215" t="s">
        <v>141</v>
      </c>
      <c r="BK108" s="217">
        <f>SUM(BK109:BK118)</f>
        <v>0</v>
      </c>
    </row>
    <row r="109" s="2" customFormat="1" ht="24" customHeight="1">
      <c r="A109" s="40"/>
      <c r="B109" s="41"/>
      <c r="C109" s="220" t="s">
        <v>245</v>
      </c>
      <c r="D109" s="220" t="s">
        <v>144</v>
      </c>
      <c r="E109" s="221" t="s">
        <v>450</v>
      </c>
      <c r="F109" s="222" t="s">
        <v>451</v>
      </c>
      <c r="G109" s="223" t="s">
        <v>196</v>
      </c>
      <c r="H109" s="224">
        <v>12</v>
      </c>
      <c r="I109" s="225"/>
      <c r="J109" s="226">
        <f>ROUND(I109*H109,2)</f>
        <v>0</v>
      </c>
      <c r="K109" s="222" t="s">
        <v>197</v>
      </c>
      <c r="L109" s="46"/>
      <c r="M109" s="227" t="s">
        <v>19</v>
      </c>
      <c r="N109" s="228" t="s">
        <v>40</v>
      </c>
      <c r="O109" s="86"/>
      <c r="P109" s="229">
        <f>O109*H109</f>
        <v>0</v>
      </c>
      <c r="Q109" s="229">
        <v>0</v>
      </c>
      <c r="R109" s="229">
        <f>Q109*H109</f>
        <v>0</v>
      </c>
      <c r="S109" s="229">
        <v>0</v>
      </c>
      <c r="T109" s="230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31" t="s">
        <v>161</v>
      </c>
      <c r="AT109" s="231" t="s">
        <v>144</v>
      </c>
      <c r="AU109" s="231" t="s">
        <v>79</v>
      </c>
      <c r="AY109" s="19" t="s">
        <v>141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19" t="s">
        <v>77</v>
      </c>
      <c r="BK109" s="232">
        <f>ROUND(I109*H109,2)</f>
        <v>0</v>
      </c>
      <c r="BL109" s="19" t="s">
        <v>161</v>
      </c>
      <c r="BM109" s="231" t="s">
        <v>452</v>
      </c>
    </row>
    <row r="110" s="2" customFormat="1" ht="16.5" customHeight="1">
      <c r="A110" s="40"/>
      <c r="B110" s="41"/>
      <c r="C110" s="274" t="s">
        <v>249</v>
      </c>
      <c r="D110" s="274" t="s">
        <v>364</v>
      </c>
      <c r="E110" s="275" t="s">
        <v>453</v>
      </c>
      <c r="F110" s="276" t="s">
        <v>454</v>
      </c>
      <c r="G110" s="277" t="s">
        <v>252</v>
      </c>
      <c r="H110" s="278">
        <v>20.399999999999999</v>
      </c>
      <c r="I110" s="279"/>
      <c r="J110" s="280">
        <f>ROUND(I110*H110,2)</f>
        <v>0</v>
      </c>
      <c r="K110" s="276" t="s">
        <v>197</v>
      </c>
      <c r="L110" s="281"/>
      <c r="M110" s="282" t="s">
        <v>19</v>
      </c>
      <c r="N110" s="283" t="s">
        <v>40</v>
      </c>
      <c r="O110" s="86"/>
      <c r="P110" s="229">
        <f>O110*H110</f>
        <v>0</v>
      </c>
      <c r="Q110" s="229">
        <v>1</v>
      </c>
      <c r="R110" s="229">
        <f>Q110*H110</f>
        <v>20.399999999999999</v>
      </c>
      <c r="S110" s="229">
        <v>0</v>
      </c>
      <c r="T110" s="23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31" t="s">
        <v>235</v>
      </c>
      <c r="AT110" s="231" t="s">
        <v>364</v>
      </c>
      <c r="AU110" s="231" t="s">
        <v>79</v>
      </c>
      <c r="AY110" s="19" t="s">
        <v>141</v>
      </c>
      <c r="BE110" s="232">
        <f>IF(N110="základní",J110,0)</f>
        <v>0</v>
      </c>
      <c r="BF110" s="232">
        <f>IF(N110="snížená",J110,0)</f>
        <v>0</v>
      </c>
      <c r="BG110" s="232">
        <f>IF(N110="zákl. přenesená",J110,0)</f>
        <v>0</v>
      </c>
      <c r="BH110" s="232">
        <f>IF(N110="sníž. přenesená",J110,0)</f>
        <v>0</v>
      </c>
      <c r="BI110" s="232">
        <f>IF(N110="nulová",J110,0)</f>
        <v>0</v>
      </c>
      <c r="BJ110" s="19" t="s">
        <v>77</v>
      </c>
      <c r="BK110" s="232">
        <f>ROUND(I110*H110,2)</f>
        <v>0</v>
      </c>
      <c r="BL110" s="19" t="s">
        <v>161</v>
      </c>
      <c r="BM110" s="231" t="s">
        <v>455</v>
      </c>
    </row>
    <row r="111" s="13" customFormat="1">
      <c r="A111" s="13"/>
      <c r="B111" s="233"/>
      <c r="C111" s="234"/>
      <c r="D111" s="235" t="s">
        <v>170</v>
      </c>
      <c r="E111" s="234"/>
      <c r="F111" s="237" t="s">
        <v>456</v>
      </c>
      <c r="G111" s="234"/>
      <c r="H111" s="238">
        <v>20.399999999999999</v>
      </c>
      <c r="I111" s="239"/>
      <c r="J111" s="234"/>
      <c r="K111" s="234"/>
      <c r="L111" s="240"/>
      <c r="M111" s="241"/>
      <c r="N111" s="242"/>
      <c r="O111" s="242"/>
      <c r="P111" s="242"/>
      <c r="Q111" s="242"/>
      <c r="R111" s="242"/>
      <c r="S111" s="242"/>
      <c r="T111" s="24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4" t="s">
        <v>170</v>
      </c>
      <c r="AU111" s="244" t="s">
        <v>79</v>
      </c>
      <c r="AV111" s="13" t="s">
        <v>79</v>
      </c>
      <c r="AW111" s="13" t="s">
        <v>4</v>
      </c>
      <c r="AX111" s="13" t="s">
        <v>77</v>
      </c>
      <c r="AY111" s="244" t="s">
        <v>141</v>
      </c>
    </row>
    <row r="112" s="2" customFormat="1" ht="16.5" customHeight="1">
      <c r="A112" s="40"/>
      <c r="B112" s="41"/>
      <c r="C112" s="220" t="s">
        <v>256</v>
      </c>
      <c r="D112" s="220" t="s">
        <v>144</v>
      </c>
      <c r="E112" s="221" t="s">
        <v>457</v>
      </c>
      <c r="F112" s="222" t="s">
        <v>458</v>
      </c>
      <c r="G112" s="223" t="s">
        <v>196</v>
      </c>
      <c r="H112" s="224">
        <v>9.8000000000000007</v>
      </c>
      <c r="I112" s="225"/>
      <c r="J112" s="226">
        <f>ROUND(I112*H112,2)</f>
        <v>0</v>
      </c>
      <c r="K112" s="222" t="s">
        <v>197</v>
      </c>
      <c r="L112" s="46"/>
      <c r="M112" s="227" t="s">
        <v>19</v>
      </c>
      <c r="N112" s="228" t="s">
        <v>40</v>
      </c>
      <c r="O112" s="86"/>
      <c r="P112" s="229">
        <f>O112*H112</f>
        <v>0</v>
      </c>
      <c r="Q112" s="229">
        <v>0</v>
      </c>
      <c r="R112" s="229">
        <f>Q112*H112</f>
        <v>0</v>
      </c>
      <c r="S112" s="229">
        <v>0</v>
      </c>
      <c r="T112" s="23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31" t="s">
        <v>161</v>
      </c>
      <c r="AT112" s="231" t="s">
        <v>144</v>
      </c>
      <c r="AU112" s="231" t="s">
        <v>79</v>
      </c>
      <c r="AY112" s="19" t="s">
        <v>141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19" t="s">
        <v>77</v>
      </c>
      <c r="BK112" s="232">
        <f>ROUND(I112*H112,2)</f>
        <v>0</v>
      </c>
      <c r="BL112" s="19" t="s">
        <v>161</v>
      </c>
      <c r="BM112" s="231" t="s">
        <v>459</v>
      </c>
    </row>
    <row r="113" s="2" customFormat="1" ht="16.5" customHeight="1">
      <c r="A113" s="40"/>
      <c r="B113" s="41"/>
      <c r="C113" s="220" t="s">
        <v>261</v>
      </c>
      <c r="D113" s="220" t="s">
        <v>144</v>
      </c>
      <c r="E113" s="221" t="s">
        <v>460</v>
      </c>
      <c r="F113" s="222" t="s">
        <v>461</v>
      </c>
      <c r="G113" s="223" t="s">
        <v>196</v>
      </c>
      <c r="H113" s="224">
        <v>9.8000000000000007</v>
      </c>
      <c r="I113" s="225"/>
      <c r="J113" s="226">
        <f>ROUND(I113*H113,2)</f>
        <v>0</v>
      </c>
      <c r="K113" s="222" t="s">
        <v>197</v>
      </c>
      <c r="L113" s="46"/>
      <c r="M113" s="227" t="s">
        <v>19</v>
      </c>
      <c r="N113" s="228" t="s">
        <v>40</v>
      </c>
      <c r="O113" s="86"/>
      <c r="P113" s="229">
        <f>O113*H113</f>
        <v>0</v>
      </c>
      <c r="Q113" s="229">
        <v>0</v>
      </c>
      <c r="R113" s="229">
        <f>Q113*H113</f>
        <v>0</v>
      </c>
      <c r="S113" s="229">
        <v>0</v>
      </c>
      <c r="T113" s="230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31" t="s">
        <v>161</v>
      </c>
      <c r="AT113" s="231" t="s">
        <v>144</v>
      </c>
      <c r="AU113" s="231" t="s">
        <v>79</v>
      </c>
      <c r="AY113" s="19" t="s">
        <v>141</v>
      </c>
      <c r="BE113" s="232">
        <f>IF(N113="základní",J113,0)</f>
        <v>0</v>
      </c>
      <c r="BF113" s="232">
        <f>IF(N113="snížená",J113,0)</f>
        <v>0</v>
      </c>
      <c r="BG113" s="232">
        <f>IF(N113="zákl. přenesená",J113,0)</f>
        <v>0</v>
      </c>
      <c r="BH113" s="232">
        <f>IF(N113="sníž. přenesená",J113,0)</f>
        <v>0</v>
      </c>
      <c r="BI113" s="232">
        <f>IF(N113="nulová",J113,0)</f>
        <v>0</v>
      </c>
      <c r="BJ113" s="19" t="s">
        <v>77</v>
      </c>
      <c r="BK113" s="232">
        <f>ROUND(I113*H113,2)</f>
        <v>0</v>
      </c>
      <c r="BL113" s="19" t="s">
        <v>161</v>
      </c>
      <c r="BM113" s="231" t="s">
        <v>462</v>
      </c>
    </row>
    <row r="114" s="2" customFormat="1" ht="24" customHeight="1">
      <c r="A114" s="40"/>
      <c r="B114" s="41"/>
      <c r="C114" s="220" t="s">
        <v>277</v>
      </c>
      <c r="D114" s="220" t="s">
        <v>144</v>
      </c>
      <c r="E114" s="221" t="s">
        <v>463</v>
      </c>
      <c r="F114" s="222" t="s">
        <v>464</v>
      </c>
      <c r="G114" s="223" t="s">
        <v>196</v>
      </c>
      <c r="H114" s="224">
        <v>9.8000000000000007</v>
      </c>
      <c r="I114" s="225"/>
      <c r="J114" s="226">
        <f>ROUND(I114*H114,2)</f>
        <v>0</v>
      </c>
      <c r="K114" s="222" t="s">
        <v>197</v>
      </c>
      <c r="L114" s="46"/>
      <c r="M114" s="227" t="s">
        <v>19</v>
      </c>
      <c r="N114" s="228" t="s">
        <v>40</v>
      </c>
      <c r="O114" s="86"/>
      <c r="P114" s="229">
        <f>O114*H114</f>
        <v>0</v>
      </c>
      <c r="Q114" s="229">
        <v>0</v>
      </c>
      <c r="R114" s="229">
        <f>Q114*H114</f>
        <v>0</v>
      </c>
      <c r="S114" s="229">
        <v>0</v>
      </c>
      <c r="T114" s="230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31" t="s">
        <v>161</v>
      </c>
      <c r="AT114" s="231" t="s">
        <v>144</v>
      </c>
      <c r="AU114" s="231" t="s">
        <v>79</v>
      </c>
      <c r="AY114" s="19" t="s">
        <v>141</v>
      </c>
      <c r="BE114" s="232">
        <f>IF(N114="základní",J114,0)</f>
        <v>0</v>
      </c>
      <c r="BF114" s="232">
        <f>IF(N114="snížená",J114,0)</f>
        <v>0</v>
      </c>
      <c r="BG114" s="232">
        <f>IF(N114="zákl. přenesená",J114,0)</f>
        <v>0</v>
      </c>
      <c r="BH114" s="232">
        <f>IF(N114="sníž. přenesená",J114,0)</f>
        <v>0</v>
      </c>
      <c r="BI114" s="232">
        <f>IF(N114="nulová",J114,0)</f>
        <v>0</v>
      </c>
      <c r="BJ114" s="19" t="s">
        <v>77</v>
      </c>
      <c r="BK114" s="232">
        <f>ROUND(I114*H114,2)</f>
        <v>0</v>
      </c>
      <c r="BL114" s="19" t="s">
        <v>161</v>
      </c>
      <c r="BM114" s="231" t="s">
        <v>465</v>
      </c>
    </row>
    <row r="115" s="2" customFormat="1" ht="36" customHeight="1">
      <c r="A115" s="40"/>
      <c r="B115" s="41"/>
      <c r="C115" s="220" t="s">
        <v>8</v>
      </c>
      <c r="D115" s="220" t="s">
        <v>144</v>
      </c>
      <c r="E115" s="221" t="s">
        <v>466</v>
      </c>
      <c r="F115" s="222" t="s">
        <v>467</v>
      </c>
      <c r="G115" s="223" t="s">
        <v>196</v>
      </c>
      <c r="H115" s="224">
        <v>2.2000000000000002</v>
      </c>
      <c r="I115" s="225"/>
      <c r="J115" s="226">
        <f>ROUND(I115*H115,2)</f>
        <v>0</v>
      </c>
      <c r="K115" s="222" t="s">
        <v>197</v>
      </c>
      <c r="L115" s="46"/>
      <c r="M115" s="227" t="s">
        <v>19</v>
      </c>
      <c r="N115" s="228" t="s">
        <v>40</v>
      </c>
      <c r="O115" s="86"/>
      <c r="P115" s="229">
        <f>O115*H115</f>
        <v>0</v>
      </c>
      <c r="Q115" s="229">
        <v>0.10362</v>
      </c>
      <c r="R115" s="229">
        <f>Q115*H115</f>
        <v>0.22796400000000003</v>
      </c>
      <c r="S115" s="229">
        <v>0</v>
      </c>
      <c r="T115" s="230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31" t="s">
        <v>161</v>
      </c>
      <c r="AT115" s="231" t="s">
        <v>144</v>
      </c>
      <c r="AU115" s="231" t="s">
        <v>79</v>
      </c>
      <c r="AY115" s="19" t="s">
        <v>141</v>
      </c>
      <c r="BE115" s="232">
        <f>IF(N115="základní",J115,0)</f>
        <v>0</v>
      </c>
      <c r="BF115" s="232">
        <f>IF(N115="snížená",J115,0)</f>
        <v>0</v>
      </c>
      <c r="BG115" s="232">
        <f>IF(N115="zákl. přenesená",J115,0)</f>
        <v>0</v>
      </c>
      <c r="BH115" s="232">
        <f>IF(N115="sníž. přenesená",J115,0)</f>
        <v>0</v>
      </c>
      <c r="BI115" s="232">
        <f>IF(N115="nulová",J115,0)</f>
        <v>0</v>
      </c>
      <c r="BJ115" s="19" t="s">
        <v>77</v>
      </c>
      <c r="BK115" s="232">
        <f>ROUND(I115*H115,2)</f>
        <v>0</v>
      </c>
      <c r="BL115" s="19" t="s">
        <v>161</v>
      </c>
      <c r="BM115" s="231" t="s">
        <v>468</v>
      </c>
    </row>
    <row r="116" s="2" customFormat="1" ht="16.5" customHeight="1">
      <c r="A116" s="40"/>
      <c r="B116" s="41"/>
      <c r="C116" s="274" t="s">
        <v>293</v>
      </c>
      <c r="D116" s="274" t="s">
        <v>364</v>
      </c>
      <c r="E116" s="275" t="s">
        <v>469</v>
      </c>
      <c r="F116" s="276" t="s">
        <v>470</v>
      </c>
      <c r="G116" s="277" t="s">
        <v>196</v>
      </c>
      <c r="H116" s="278">
        <v>2.266</v>
      </c>
      <c r="I116" s="279"/>
      <c r="J116" s="280">
        <f>ROUND(I116*H116,2)</f>
        <v>0</v>
      </c>
      <c r="K116" s="276" t="s">
        <v>19</v>
      </c>
      <c r="L116" s="281"/>
      <c r="M116" s="282" t="s">
        <v>19</v>
      </c>
      <c r="N116" s="283" t="s">
        <v>40</v>
      </c>
      <c r="O116" s="86"/>
      <c r="P116" s="229">
        <f>O116*H116</f>
        <v>0</v>
      </c>
      <c r="Q116" s="229">
        <v>0.17599999999999999</v>
      </c>
      <c r="R116" s="229">
        <f>Q116*H116</f>
        <v>0.398816</v>
      </c>
      <c r="S116" s="229">
        <v>0</v>
      </c>
      <c r="T116" s="230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31" t="s">
        <v>235</v>
      </c>
      <c r="AT116" s="231" t="s">
        <v>364</v>
      </c>
      <c r="AU116" s="231" t="s">
        <v>79</v>
      </c>
      <c r="AY116" s="19" t="s">
        <v>141</v>
      </c>
      <c r="BE116" s="232">
        <f>IF(N116="základní",J116,0)</f>
        <v>0</v>
      </c>
      <c r="BF116" s="232">
        <f>IF(N116="snížená",J116,0)</f>
        <v>0</v>
      </c>
      <c r="BG116" s="232">
        <f>IF(N116="zákl. přenesená",J116,0)</f>
        <v>0</v>
      </c>
      <c r="BH116" s="232">
        <f>IF(N116="sníž. přenesená",J116,0)</f>
        <v>0</v>
      </c>
      <c r="BI116" s="232">
        <f>IF(N116="nulová",J116,0)</f>
        <v>0</v>
      </c>
      <c r="BJ116" s="19" t="s">
        <v>77</v>
      </c>
      <c r="BK116" s="232">
        <f>ROUND(I116*H116,2)</f>
        <v>0</v>
      </c>
      <c r="BL116" s="19" t="s">
        <v>161</v>
      </c>
      <c r="BM116" s="231" t="s">
        <v>471</v>
      </c>
    </row>
    <row r="117" s="13" customFormat="1">
      <c r="A117" s="13"/>
      <c r="B117" s="233"/>
      <c r="C117" s="234"/>
      <c r="D117" s="235" t="s">
        <v>170</v>
      </c>
      <c r="E117" s="236" t="s">
        <v>19</v>
      </c>
      <c r="F117" s="237" t="s">
        <v>472</v>
      </c>
      <c r="G117" s="234"/>
      <c r="H117" s="238">
        <v>2.2000000000000002</v>
      </c>
      <c r="I117" s="239"/>
      <c r="J117" s="234"/>
      <c r="K117" s="234"/>
      <c r="L117" s="240"/>
      <c r="M117" s="241"/>
      <c r="N117" s="242"/>
      <c r="O117" s="242"/>
      <c r="P117" s="242"/>
      <c r="Q117" s="242"/>
      <c r="R117" s="242"/>
      <c r="S117" s="242"/>
      <c r="T117" s="24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4" t="s">
        <v>170</v>
      </c>
      <c r="AU117" s="244" t="s">
        <v>79</v>
      </c>
      <c r="AV117" s="13" t="s">
        <v>79</v>
      </c>
      <c r="AW117" s="13" t="s">
        <v>31</v>
      </c>
      <c r="AX117" s="13" t="s">
        <v>77</v>
      </c>
      <c r="AY117" s="244" t="s">
        <v>141</v>
      </c>
    </row>
    <row r="118" s="13" customFormat="1">
      <c r="A118" s="13"/>
      <c r="B118" s="233"/>
      <c r="C118" s="234"/>
      <c r="D118" s="235" t="s">
        <v>170</v>
      </c>
      <c r="E118" s="234"/>
      <c r="F118" s="237" t="s">
        <v>473</v>
      </c>
      <c r="G118" s="234"/>
      <c r="H118" s="238">
        <v>2.266</v>
      </c>
      <c r="I118" s="239"/>
      <c r="J118" s="234"/>
      <c r="K118" s="234"/>
      <c r="L118" s="240"/>
      <c r="M118" s="241"/>
      <c r="N118" s="242"/>
      <c r="O118" s="242"/>
      <c r="P118" s="242"/>
      <c r="Q118" s="242"/>
      <c r="R118" s="242"/>
      <c r="S118" s="242"/>
      <c r="T118" s="24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4" t="s">
        <v>170</v>
      </c>
      <c r="AU118" s="244" t="s">
        <v>79</v>
      </c>
      <c r="AV118" s="13" t="s">
        <v>79</v>
      </c>
      <c r="AW118" s="13" t="s">
        <v>4</v>
      </c>
      <c r="AX118" s="13" t="s">
        <v>77</v>
      </c>
      <c r="AY118" s="244" t="s">
        <v>141</v>
      </c>
    </row>
    <row r="119" s="12" customFormat="1" ht="22.8" customHeight="1">
      <c r="A119" s="12"/>
      <c r="B119" s="204"/>
      <c r="C119" s="205"/>
      <c r="D119" s="206" t="s">
        <v>68</v>
      </c>
      <c r="E119" s="218" t="s">
        <v>235</v>
      </c>
      <c r="F119" s="218" t="s">
        <v>474</v>
      </c>
      <c r="G119" s="205"/>
      <c r="H119" s="205"/>
      <c r="I119" s="208"/>
      <c r="J119" s="219">
        <f>BK119</f>
        <v>0</v>
      </c>
      <c r="K119" s="205"/>
      <c r="L119" s="210"/>
      <c r="M119" s="211"/>
      <c r="N119" s="212"/>
      <c r="O119" s="212"/>
      <c r="P119" s="213">
        <f>SUM(P120:P121)</f>
        <v>0</v>
      </c>
      <c r="Q119" s="212"/>
      <c r="R119" s="213">
        <f>SUM(R120:R121)</f>
        <v>0</v>
      </c>
      <c r="S119" s="212"/>
      <c r="T119" s="214">
        <f>SUM(T120:T121)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15" t="s">
        <v>77</v>
      </c>
      <c r="AT119" s="216" t="s">
        <v>68</v>
      </c>
      <c r="AU119" s="216" t="s">
        <v>77</v>
      </c>
      <c r="AY119" s="215" t="s">
        <v>141</v>
      </c>
      <c r="BK119" s="217">
        <f>SUM(BK120:BK121)</f>
        <v>0</v>
      </c>
    </row>
    <row r="120" s="2" customFormat="1" ht="16.5" customHeight="1">
      <c r="A120" s="40"/>
      <c r="B120" s="41"/>
      <c r="C120" s="220" t="s">
        <v>298</v>
      </c>
      <c r="D120" s="220" t="s">
        <v>144</v>
      </c>
      <c r="E120" s="221" t="s">
        <v>475</v>
      </c>
      <c r="F120" s="222" t="s">
        <v>476</v>
      </c>
      <c r="G120" s="223" t="s">
        <v>222</v>
      </c>
      <c r="H120" s="224">
        <v>0.68000000000000005</v>
      </c>
      <c r="I120" s="225"/>
      <c r="J120" s="226">
        <f>ROUND(I120*H120,2)</f>
        <v>0</v>
      </c>
      <c r="K120" s="222" t="s">
        <v>197</v>
      </c>
      <c r="L120" s="46"/>
      <c r="M120" s="227" t="s">
        <v>19</v>
      </c>
      <c r="N120" s="228" t="s">
        <v>40</v>
      </c>
      <c r="O120" s="86"/>
      <c r="P120" s="229">
        <f>O120*H120</f>
        <v>0</v>
      </c>
      <c r="Q120" s="229">
        <v>0</v>
      </c>
      <c r="R120" s="229">
        <f>Q120*H120</f>
        <v>0</v>
      </c>
      <c r="S120" s="229">
        <v>0</v>
      </c>
      <c r="T120" s="230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31" t="s">
        <v>161</v>
      </c>
      <c r="AT120" s="231" t="s">
        <v>144</v>
      </c>
      <c r="AU120" s="231" t="s">
        <v>79</v>
      </c>
      <c r="AY120" s="19" t="s">
        <v>141</v>
      </c>
      <c r="BE120" s="232">
        <f>IF(N120="základní",J120,0)</f>
        <v>0</v>
      </c>
      <c r="BF120" s="232">
        <f>IF(N120="snížená",J120,0)</f>
        <v>0</v>
      </c>
      <c r="BG120" s="232">
        <f>IF(N120="zákl. přenesená",J120,0)</f>
        <v>0</v>
      </c>
      <c r="BH120" s="232">
        <f>IF(N120="sníž. přenesená",J120,0)</f>
        <v>0</v>
      </c>
      <c r="BI120" s="232">
        <f>IF(N120="nulová",J120,0)</f>
        <v>0</v>
      </c>
      <c r="BJ120" s="19" t="s">
        <v>77</v>
      </c>
      <c r="BK120" s="232">
        <f>ROUND(I120*H120,2)</f>
        <v>0</v>
      </c>
      <c r="BL120" s="19" t="s">
        <v>161</v>
      </c>
      <c r="BM120" s="231" t="s">
        <v>477</v>
      </c>
    </row>
    <row r="121" s="13" customFormat="1">
      <c r="A121" s="13"/>
      <c r="B121" s="233"/>
      <c r="C121" s="234"/>
      <c r="D121" s="235" t="s">
        <v>170</v>
      </c>
      <c r="E121" s="236" t="s">
        <v>19</v>
      </c>
      <c r="F121" s="237" t="s">
        <v>478</v>
      </c>
      <c r="G121" s="234"/>
      <c r="H121" s="238">
        <v>0.68000000000000005</v>
      </c>
      <c r="I121" s="239"/>
      <c r="J121" s="234"/>
      <c r="K121" s="234"/>
      <c r="L121" s="240"/>
      <c r="M121" s="241"/>
      <c r="N121" s="242"/>
      <c r="O121" s="242"/>
      <c r="P121" s="242"/>
      <c r="Q121" s="242"/>
      <c r="R121" s="242"/>
      <c r="S121" s="242"/>
      <c r="T121" s="24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44" t="s">
        <v>170</v>
      </c>
      <c r="AU121" s="244" t="s">
        <v>79</v>
      </c>
      <c r="AV121" s="13" t="s">
        <v>79</v>
      </c>
      <c r="AW121" s="13" t="s">
        <v>31</v>
      </c>
      <c r="AX121" s="13" t="s">
        <v>77</v>
      </c>
      <c r="AY121" s="244" t="s">
        <v>141</v>
      </c>
    </row>
    <row r="122" s="12" customFormat="1" ht="22.8" customHeight="1">
      <c r="A122" s="12"/>
      <c r="B122" s="204"/>
      <c r="C122" s="205"/>
      <c r="D122" s="206" t="s">
        <v>68</v>
      </c>
      <c r="E122" s="218" t="s">
        <v>240</v>
      </c>
      <c r="F122" s="218" t="s">
        <v>255</v>
      </c>
      <c r="G122" s="205"/>
      <c r="H122" s="205"/>
      <c r="I122" s="208"/>
      <c r="J122" s="219">
        <f>BK122</f>
        <v>0</v>
      </c>
      <c r="K122" s="205"/>
      <c r="L122" s="210"/>
      <c r="M122" s="211"/>
      <c r="N122" s="212"/>
      <c r="O122" s="212"/>
      <c r="P122" s="213">
        <f>SUM(P123:P128)</f>
        <v>0</v>
      </c>
      <c r="Q122" s="212"/>
      <c r="R122" s="213">
        <f>SUM(R123:R128)</f>
        <v>1.01912</v>
      </c>
      <c r="S122" s="212"/>
      <c r="T122" s="214">
        <f>SUM(T123:T128)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5" t="s">
        <v>77</v>
      </c>
      <c r="AT122" s="216" t="s">
        <v>68</v>
      </c>
      <c r="AU122" s="216" t="s">
        <v>77</v>
      </c>
      <c r="AY122" s="215" t="s">
        <v>141</v>
      </c>
      <c r="BK122" s="217">
        <f>SUM(BK123:BK128)</f>
        <v>0</v>
      </c>
    </row>
    <row r="123" s="2" customFormat="1" ht="16.5" customHeight="1">
      <c r="A123" s="40"/>
      <c r="B123" s="41"/>
      <c r="C123" s="220" t="s">
        <v>303</v>
      </c>
      <c r="D123" s="220" t="s">
        <v>144</v>
      </c>
      <c r="E123" s="221" t="s">
        <v>479</v>
      </c>
      <c r="F123" s="222" t="s">
        <v>480</v>
      </c>
      <c r="G123" s="223" t="s">
        <v>288</v>
      </c>
      <c r="H123" s="224">
        <v>26</v>
      </c>
      <c r="I123" s="225"/>
      <c r="J123" s="226">
        <f>ROUND(I123*H123,2)</f>
        <v>0</v>
      </c>
      <c r="K123" s="222" t="s">
        <v>197</v>
      </c>
      <c r="L123" s="46"/>
      <c r="M123" s="227" t="s">
        <v>19</v>
      </c>
      <c r="N123" s="228" t="s">
        <v>40</v>
      </c>
      <c r="O123" s="86"/>
      <c r="P123" s="229">
        <f>O123*H123</f>
        <v>0</v>
      </c>
      <c r="Q123" s="229">
        <v>8.0000000000000007E-05</v>
      </c>
      <c r="R123" s="229">
        <f>Q123*H123</f>
        <v>0.0020800000000000003</v>
      </c>
      <c r="S123" s="229">
        <v>0</v>
      </c>
      <c r="T123" s="230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31" t="s">
        <v>161</v>
      </c>
      <c r="AT123" s="231" t="s">
        <v>144</v>
      </c>
      <c r="AU123" s="231" t="s">
        <v>79</v>
      </c>
      <c r="AY123" s="19" t="s">
        <v>141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19" t="s">
        <v>77</v>
      </c>
      <c r="BK123" s="232">
        <f>ROUND(I123*H123,2)</f>
        <v>0</v>
      </c>
      <c r="BL123" s="19" t="s">
        <v>161</v>
      </c>
      <c r="BM123" s="231" t="s">
        <v>481</v>
      </c>
    </row>
    <row r="124" s="2" customFormat="1" ht="24" customHeight="1">
      <c r="A124" s="40"/>
      <c r="B124" s="41"/>
      <c r="C124" s="220" t="s">
        <v>310</v>
      </c>
      <c r="D124" s="220" t="s">
        <v>144</v>
      </c>
      <c r="E124" s="221" t="s">
        <v>482</v>
      </c>
      <c r="F124" s="222" t="s">
        <v>483</v>
      </c>
      <c r="G124" s="223" t="s">
        <v>288</v>
      </c>
      <c r="H124" s="224">
        <v>6</v>
      </c>
      <c r="I124" s="225"/>
      <c r="J124" s="226">
        <f>ROUND(I124*H124,2)</f>
        <v>0</v>
      </c>
      <c r="K124" s="222" t="s">
        <v>197</v>
      </c>
      <c r="L124" s="46"/>
      <c r="M124" s="227" t="s">
        <v>19</v>
      </c>
      <c r="N124" s="228" t="s">
        <v>40</v>
      </c>
      <c r="O124" s="86"/>
      <c r="P124" s="229">
        <f>O124*H124</f>
        <v>0</v>
      </c>
      <c r="Q124" s="229">
        <v>0.16849</v>
      </c>
      <c r="R124" s="229">
        <f>Q124*H124</f>
        <v>1.01094</v>
      </c>
      <c r="S124" s="229">
        <v>0</v>
      </c>
      <c r="T124" s="23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31" t="s">
        <v>161</v>
      </c>
      <c r="AT124" s="231" t="s">
        <v>144</v>
      </c>
      <c r="AU124" s="231" t="s">
        <v>79</v>
      </c>
      <c r="AY124" s="19" t="s">
        <v>141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9" t="s">
        <v>77</v>
      </c>
      <c r="BK124" s="232">
        <f>ROUND(I124*H124,2)</f>
        <v>0</v>
      </c>
      <c r="BL124" s="19" t="s">
        <v>161</v>
      </c>
      <c r="BM124" s="231" t="s">
        <v>484</v>
      </c>
    </row>
    <row r="125" s="2" customFormat="1" ht="24" customHeight="1">
      <c r="A125" s="40"/>
      <c r="B125" s="41"/>
      <c r="C125" s="220" t="s">
        <v>315</v>
      </c>
      <c r="D125" s="220" t="s">
        <v>144</v>
      </c>
      <c r="E125" s="221" t="s">
        <v>485</v>
      </c>
      <c r="F125" s="222" t="s">
        <v>486</v>
      </c>
      <c r="G125" s="223" t="s">
        <v>288</v>
      </c>
      <c r="H125" s="224">
        <v>10</v>
      </c>
      <c r="I125" s="225"/>
      <c r="J125" s="226">
        <f>ROUND(I125*H125,2)</f>
        <v>0</v>
      </c>
      <c r="K125" s="222" t="s">
        <v>197</v>
      </c>
      <c r="L125" s="46"/>
      <c r="M125" s="227" t="s">
        <v>19</v>
      </c>
      <c r="N125" s="228" t="s">
        <v>40</v>
      </c>
      <c r="O125" s="86"/>
      <c r="P125" s="229">
        <f>O125*H125</f>
        <v>0</v>
      </c>
      <c r="Q125" s="229">
        <v>0.00060999999999999997</v>
      </c>
      <c r="R125" s="229">
        <f>Q125*H125</f>
        <v>0.0060999999999999995</v>
      </c>
      <c r="S125" s="229">
        <v>0</v>
      </c>
      <c r="T125" s="230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31" t="s">
        <v>161</v>
      </c>
      <c r="AT125" s="231" t="s">
        <v>144</v>
      </c>
      <c r="AU125" s="231" t="s">
        <v>79</v>
      </c>
      <c r="AY125" s="19" t="s">
        <v>141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9" t="s">
        <v>77</v>
      </c>
      <c r="BK125" s="232">
        <f>ROUND(I125*H125,2)</f>
        <v>0</v>
      </c>
      <c r="BL125" s="19" t="s">
        <v>161</v>
      </c>
      <c r="BM125" s="231" t="s">
        <v>487</v>
      </c>
    </row>
    <row r="126" s="13" customFormat="1">
      <c r="A126" s="13"/>
      <c r="B126" s="233"/>
      <c r="C126" s="234"/>
      <c r="D126" s="235" t="s">
        <v>170</v>
      </c>
      <c r="E126" s="236" t="s">
        <v>19</v>
      </c>
      <c r="F126" s="237" t="s">
        <v>245</v>
      </c>
      <c r="G126" s="234"/>
      <c r="H126" s="238">
        <v>10</v>
      </c>
      <c r="I126" s="239"/>
      <c r="J126" s="234"/>
      <c r="K126" s="234"/>
      <c r="L126" s="240"/>
      <c r="M126" s="241"/>
      <c r="N126" s="242"/>
      <c r="O126" s="242"/>
      <c r="P126" s="242"/>
      <c r="Q126" s="242"/>
      <c r="R126" s="242"/>
      <c r="S126" s="242"/>
      <c r="T126" s="24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4" t="s">
        <v>170</v>
      </c>
      <c r="AU126" s="244" t="s">
        <v>79</v>
      </c>
      <c r="AV126" s="13" t="s">
        <v>79</v>
      </c>
      <c r="AW126" s="13" t="s">
        <v>31</v>
      </c>
      <c r="AX126" s="13" t="s">
        <v>77</v>
      </c>
      <c r="AY126" s="244" t="s">
        <v>141</v>
      </c>
    </row>
    <row r="127" s="2" customFormat="1" ht="16.5" customHeight="1">
      <c r="A127" s="40"/>
      <c r="B127" s="41"/>
      <c r="C127" s="220" t="s">
        <v>7</v>
      </c>
      <c r="D127" s="220" t="s">
        <v>144</v>
      </c>
      <c r="E127" s="221" t="s">
        <v>488</v>
      </c>
      <c r="F127" s="222" t="s">
        <v>489</v>
      </c>
      <c r="G127" s="223" t="s">
        <v>288</v>
      </c>
      <c r="H127" s="224">
        <v>4</v>
      </c>
      <c r="I127" s="225"/>
      <c r="J127" s="226">
        <f>ROUND(I127*H127,2)</f>
        <v>0</v>
      </c>
      <c r="K127" s="222" t="s">
        <v>197</v>
      </c>
      <c r="L127" s="46"/>
      <c r="M127" s="227" t="s">
        <v>19</v>
      </c>
      <c r="N127" s="228" t="s">
        <v>40</v>
      </c>
      <c r="O127" s="86"/>
      <c r="P127" s="229">
        <f>O127*H127</f>
        <v>0</v>
      </c>
      <c r="Q127" s="229">
        <v>0</v>
      </c>
      <c r="R127" s="229">
        <f>Q127*H127</f>
        <v>0</v>
      </c>
      <c r="S127" s="229">
        <v>0</v>
      </c>
      <c r="T127" s="230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31" t="s">
        <v>161</v>
      </c>
      <c r="AT127" s="231" t="s">
        <v>144</v>
      </c>
      <c r="AU127" s="231" t="s">
        <v>79</v>
      </c>
      <c r="AY127" s="19" t="s">
        <v>141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19" t="s">
        <v>77</v>
      </c>
      <c r="BK127" s="232">
        <f>ROUND(I127*H127,2)</f>
        <v>0</v>
      </c>
      <c r="BL127" s="19" t="s">
        <v>161</v>
      </c>
      <c r="BM127" s="231" t="s">
        <v>490</v>
      </c>
    </row>
    <row r="128" s="2" customFormat="1" ht="36" customHeight="1">
      <c r="A128" s="40"/>
      <c r="B128" s="41"/>
      <c r="C128" s="220" t="s">
        <v>327</v>
      </c>
      <c r="D128" s="220" t="s">
        <v>144</v>
      </c>
      <c r="E128" s="221" t="s">
        <v>491</v>
      </c>
      <c r="F128" s="222" t="s">
        <v>492</v>
      </c>
      <c r="G128" s="223" t="s">
        <v>288</v>
      </c>
      <c r="H128" s="224">
        <v>6</v>
      </c>
      <c r="I128" s="225"/>
      <c r="J128" s="226">
        <f>ROUND(I128*H128,2)</f>
        <v>0</v>
      </c>
      <c r="K128" s="222" t="s">
        <v>197</v>
      </c>
      <c r="L128" s="46"/>
      <c r="M128" s="227" t="s">
        <v>19</v>
      </c>
      <c r="N128" s="228" t="s">
        <v>40</v>
      </c>
      <c r="O128" s="86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31" t="s">
        <v>161</v>
      </c>
      <c r="AT128" s="231" t="s">
        <v>144</v>
      </c>
      <c r="AU128" s="231" t="s">
        <v>79</v>
      </c>
      <c r="AY128" s="19" t="s">
        <v>141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9" t="s">
        <v>77</v>
      </c>
      <c r="BK128" s="232">
        <f>ROUND(I128*H128,2)</f>
        <v>0</v>
      </c>
      <c r="BL128" s="19" t="s">
        <v>161</v>
      </c>
      <c r="BM128" s="231" t="s">
        <v>493</v>
      </c>
    </row>
    <row r="129" s="12" customFormat="1" ht="22.8" customHeight="1">
      <c r="A129" s="12"/>
      <c r="B129" s="204"/>
      <c r="C129" s="205"/>
      <c r="D129" s="206" t="s">
        <v>68</v>
      </c>
      <c r="E129" s="218" t="s">
        <v>308</v>
      </c>
      <c r="F129" s="218" t="s">
        <v>309</v>
      </c>
      <c r="G129" s="205"/>
      <c r="H129" s="205"/>
      <c r="I129" s="208"/>
      <c r="J129" s="219">
        <f>BK129</f>
        <v>0</v>
      </c>
      <c r="K129" s="205"/>
      <c r="L129" s="210"/>
      <c r="M129" s="211"/>
      <c r="N129" s="212"/>
      <c r="O129" s="212"/>
      <c r="P129" s="213">
        <f>SUM(P130:P134)</f>
        <v>0</v>
      </c>
      <c r="Q129" s="212"/>
      <c r="R129" s="213">
        <f>SUM(R130:R134)</f>
        <v>0</v>
      </c>
      <c r="S129" s="212"/>
      <c r="T129" s="214">
        <f>SUM(T130:T134)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5" t="s">
        <v>77</v>
      </c>
      <c r="AT129" s="216" t="s">
        <v>68</v>
      </c>
      <c r="AU129" s="216" t="s">
        <v>77</v>
      </c>
      <c r="AY129" s="215" t="s">
        <v>141</v>
      </c>
      <c r="BK129" s="217">
        <f>SUM(BK130:BK134)</f>
        <v>0</v>
      </c>
    </row>
    <row r="130" s="2" customFormat="1" ht="24" customHeight="1">
      <c r="A130" s="40"/>
      <c r="B130" s="41"/>
      <c r="C130" s="220" t="s">
        <v>334</v>
      </c>
      <c r="D130" s="220" t="s">
        <v>144</v>
      </c>
      <c r="E130" s="221" t="s">
        <v>494</v>
      </c>
      <c r="F130" s="222" t="s">
        <v>495</v>
      </c>
      <c r="G130" s="223" t="s">
        <v>252</v>
      </c>
      <c r="H130" s="224">
        <v>8.1959999999999997</v>
      </c>
      <c r="I130" s="225"/>
      <c r="J130" s="226">
        <f>ROUND(I130*H130,2)</f>
        <v>0</v>
      </c>
      <c r="K130" s="222" t="s">
        <v>197</v>
      </c>
      <c r="L130" s="46"/>
      <c r="M130" s="227" t="s">
        <v>19</v>
      </c>
      <c r="N130" s="228" t="s">
        <v>40</v>
      </c>
      <c r="O130" s="86"/>
      <c r="P130" s="229">
        <f>O130*H130</f>
        <v>0</v>
      </c>
      <c r="Q130" s="229">
        <v>0</v>
      </c>
      <c r="R130" s="229">
        <f>Q130*H130</f>
        <v>0</v>
      </c>
      <c r="S130" s="229">
        <v>0</v>
      </c>
      <c r="T130" s="230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31" t="s">
        <v>161</v>
      </c>
      <c r="AT130" s="231" t="s">
        <v>144</v>
      </c>
      <c r="AU130" s="231" t="s">
        <v>79</v>
      </c>
      <c r="AY130" s="19" t="s">
        <v>141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19" t="s">
        <v>77</v>
      </c>
      <c r="BK130" s="232">
        <f>ROUND(I130*H130,2)</f>
        <v>0</v>
      </c>
      <c r="BL130" s="19" t="s">
        <v>161</v>
      </c>
      <c r="BM130" s="231" t="s">
        <v>496</v>
      </c>
    </row>
    <row r="131" s="2" customFormat="1" ht="24" customHeight="1">
      <c r="A131" s="40"/>
      <c r="B131" s="41"/>
      <c r="C131" s="220" t="s">
        <v>342</v>
      </c>
      <c r="D131" s="220" t="s">
        <v>144</v>
      </c>
      <c r="E131" s="221" t="s">
        <v>497</v>
      </c>
      <c r="F131" s="222" t="s">
        <v>329</v>
      </c>
      <c r="G131" s="223" t="s">
        <v>252</v>
      </c>
      <c r="H131" s="224">
        <v>1.1759999999999999</v>
      </c>
      <c r="I131" s="225"/>
      <c r="J131" s="226">
        <f>ROUND(I131*H131,2)</f>
        <v>0</v>
      </c>
      <c r="K131" s="222" t="s">
        <v>197</v>
      </c>
      <c r="L131" s="46"/>
      <c r="M131" s="227" t="s">
        <v>19</v>
      </c>
      <c r="N131" s="228" t="s">
        <v>40</v>
      </c>
      <c r="O131" s="86"/>
      <c r="P131" s="229">
        <f>O131*H131</f>
        <v>0</v>
      </c>
      <c r="Q131" s="229">
        <v>0</v>
      </c>
      <c r="R131" s="229">
        <f>Q131*H131</f>
        <v>0</v>
      </c>
      <c r="S131" s="229">
        <v>0</v>
      </c>
      <c r="T131" s="230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31" t="s">
        <v>161</v>
      </c>
      <c r="AT131" s="231" t="s">
        <v>144</v>
      </c>
      <c r="AU131" s="231" t="s">
        <v>79</v>
      </c>
      <c r="AY131" s="19" t="s">
        <v>141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9" t="s">
        <v>77</v>
      </c>
      <c r="BK131" s="232">
        <f>ROUND(I131*H131,2)</f>
        <v>0</v>
      </c>
      <c r="BL131" s="19" t="s">
        <v>161</v>
      </c>
      <c r="BM131" s="231" t="s">
        <v>498</v>
      </c>
    </row>
    <row r="132" s="13" customFormat="1">
      <c r="A132" s="13"/>
      <c r="B132" s="233"/>
      <c r="C132" s="234"/>
      <c r="D132" s="235" t="s">
        <v>170</v>
      </c>
      <c r="E132" s="236" t="s">
        <v>19</v>
      </c>
      <c r="F132" s="237" t="s">
        <v>499</v>
      </c>
      <c r="G132" s="234"/>
      <c r="H132" s="238">
        <v>1.1759999999999999</v>
      </c>
      <c r="I132" s="239"/>
      <c r="J132" s="234"/>
      <c r="K132" s="234"/>
      <c r="L132" s="240"/>
      <c r="M132" s="241"/>
      <c r="N132" s="242"/>
      <c r="O132" s="242"/>
      <c r="P132" s="242"/>
      <c r="Q132" s="242"/>
      <c r="R132" s="242"/>
      <c r="S132" s="242"/>
      <c r="T132" s="24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4" t="s">
        <v>170</v>
      </c>
      <c r="AU132" s="244" t="s">
        <v>79</v>
      </c>
      <c r="AV132" s="13" t="s">
        <v>79</v>
      </c>
      <c r="AW132" s="13" t="s">
        <v>31</v>
      </c>
      <c r="AX132" s="13" t="s">
        <v>77</v>
      </c>
      <c r="AY132" s="244" t="s">
        <v>141</v>
      </c>
    </row>
    <row r="133" s="2" customFormat="1" ht="24" customHeight="1">
      <c r="A133" s="40"/>
      <c r="B133" s="41"/>
      <c r="C133" s="220" t="s">
        <v>500</v>
      </c>
      <c r="D133" s="220" t="s">
        <v>144</v>
      </c>
      <c r="E133" s="221" t="s">
        <v>501</v>
      </c>
      <c r="F133" s="222" t="s">
        <v>251</v>
      </c>
      <c r="G133" s="223" t="s">
        <v>252</v>
      </c>
      <c r="H133" s="224">
        <v>7.0199999999999996</v>
      </c>
      <c r="I133" s="225"/>
      <c r="J133" s="226">
        <f>ROUND(I133*H133,2)</f>
        <v>0</v>
      </c>
      <c r="K133" s="222" t="s">
        <v>197</v>
      </c>
      <c r="L133" s="46"/>
      <c r="M133" s="227" t="s">
        <v>19</v>
      </c>
      <c r="N133" s="228" t="s">
        <v>40</v>
      </c>
      <c r="O133" s="86"/>
      <c r="P133" s="229">
        <f>O133*H133</f>
        <v>0</v>
      </c>
      <c r="Q133" s="229">
        <v>0</v>
      </c>
      <c r="R133" s="229">
        <f>Q133*H133</f>
        <v>0</v>
      </c>
      <c r="S133" s="229">
        <v>0</v>
      </c>
      <c r="T133" s="230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31" t="s">
        <v>161</v>
      </c>
      <c r="AT133" s="231" t="s">
        <v>144</v>
      </c>
      <c r="AU133" s="231" t="s">
        <v>79</v>
      </c>
      <c r="AY133" s="19" t="s">
        <v>141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19" t="s">
        <v>77</v>
      </c>
      <c r="BK133" s="232">
        <f>ROUND(I133*H133,2)</f>
        <v>0</v>
      </c>
      <c r="BL133" s="19" t="s">
        <v>161</v>
      </c>
      <c r="BM133" s="231" t="s">
        <v>502</v>
      </c>
    </row>
    <row r="134" s="13" customFormat="1">
      <c r="A134" s="13"/>
      <c r="B134" s="233"/>
      <c r="C134" s="234"/>
      <c r="D134" s="235" t="s">
        <v>170</v>
      </c>
      <c r="E134" s="236" t="s">
        <v>19</v>
      </c>
      <c r="F134" s="237" t="s">
        <v>503</v>
      </c>
      <c r="G134" s="234"/>
      <c r="H134" s="238">
        <v>7.0199999999999996</v>
      </c>
      <c r="I134" s="239"/>
      <c r="J134" s="234"/>
      <c r="K134" s="234"/>
      <c r="L134" s="240"/>
      <c r="M134" s="241"/>
      <c r="N134" s="242"/>
      <c r="O134" s="242"/>
      <c r="P134" s="242"/>
      <c r="Q134" s="242"/>
      <c r="R134" s="242"/>
      <c r="S134" s="242"/>
      <c r="T134" s="24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4" t="s">
        <v>170</v>
      </c>
      <c r="AU134" s="244" t="s">
        <v>79</v>
      </c>
      <c r="AV134" s="13" t="s">
        <v>79</v>
      </c>
      <c r="AW134" s="13" t="s">
        <v>31</v>
      </c>
      <c r="AX134" s="13" t="s">
        <v>77</v>
      </c>
      <c r="AY134" s="244" t="s">
        <v>141</v>
      </c>
    </row>
    <row r="135" s="12" customFormat="1" ht="22.8" customHeight="1">
      <c r="A135" s="12"/>
      <c r="B135" s="204"/>
      <c r="C135" s="205"/>
      <c r="D135" s="206" t="s">
        <v>68</v>
      </c>
      <c r="E135" s="218" t="s">
        <v>332</v>
      </c>
      <c r="F135" s="218" t="s">
        <v>333</v>
      </c>
      <c r="G135" s="205"/>
      <c r="H135" s="205"/>
      <c r="I135" s="208"/>
      <c r="J135" s="219">
        <f>BK135</f>
        <v>0</v>
      </c>
      <c r="K135" s="205"/>
      <c r="L135" s="210"/>
      <c r="M135" s="211"/>
      <c r="N135" s="212"/>
      <c r="O135" s="212"/>
      <c r="P135" s="213">
        <f>P136</f>
        <v>0</v>
      </c>
      <c r="Q135" s="212"/>
      <c r="R135" s="213">
        <f>R136</f>
        <v>0</v>
      </c>
      <c r="S135" s="212"/>
      <c r="T135" s="214">
        <f>T136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5" t="s">
        <v>77</v>
      </c>
      <c r="AT135" s="216" t="s">
        <v>68</v>
      </c>
      <c r="AU135" s="216" t="s">
        <v>77</v>
      </c>
      <c r="AY135" s="215" t="s">
        <v>141</v>
      </c>
      <c r="BK135" s="217">
        <f>BK136</f>
        <v>0</v>
      </c>
    </row>
    <row r="136" s="2" customFormat="1" ht="24" customHeight="1">
      <c r="A136" s="40"/>
      <c r="B136" s="41"/>
      <c r="C136" s="220" t="s">
        <v>504</v>
      </c>
      <c r="D136" s="220" t="s">
        <v>144</v>
      </c>
      <c r="E136" s="221" t="s">
        <v>505</v>
      </c>
      <c r="F136" s="222" t="s">
        <v>506</v>
      </c>
      <c r="G136" s="223" t="s">
        <v>252</v>
      </c>
      <c r="H136" s="224">
        <v>22.045999999999999</v>
      </c>
      <c r="I136" s="225"/>
      <c r="J136" s="226">
        <f>ROUND(I136*H136,2)</f>
        <v>0</v>
      </c>
      <c r="K136" s="222" t="s">
        <v>197</v>
      </c>
      <c r="L136" s="46"/>
      <c r="M136" s="227" t="s">
        <v>19</v>
      </c>
      <c r="N136" s="228" t="s">
        <v>40</v>
      </c>
      <c r="O136" s="86"/>
      <c r="P136" s="229">
        <f>O136*H136</f>
        <v>0</v>
      </c>
      <c r="Q136" s="229">
        <v>0</v>
      </c>
      <c r="R136" s="229">
        <f>Q136*H136</f>
        <v>0</v>
      </c>
      <c r="S136" s="229">
        <v>0</v>
      </c>
      <c r="T136" s="230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31" t="s">
        <v>161</v>
      </c>
      <c r="AT136" s="231" t="s">
        <v>144</v>
      </c>
      <c r="AU136" s="231" t="s">
        <v>79</v>
      </c>
      <c r="AY136" s="19" t="s">
        <v>141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19" t="s">
        <v>77</v>
      </c>
      <c r="BK136" s="232">
        <f>ROUND(I136*H136,2)</f>
        <v>0</v>
      </c>
      <c r="BL136" s="19" t="s">
        <v>161</v>
      </c>
      <c r="BM136" s="231" t="s">
        <v>507</v>
      </c>
    </row>
    <row r="137" s="12" customFormat="1" ht="25.92" customHeight="1">
      <c r="A137" s="12"/>
      <c r="B137" s="204"/>
      <c r="C137" s="205"/>
      <c r="D137" s="206" t="s">
        <v>68</v>
      </c>
      <c r="E137" s="207" t="s">
        <v>364</v>
      </c>
      <c r="F137" s="207" t="s">
        <v>508</v>
      </c>
      <c r="G137" s="205"/>
      <c r="H137" s="205"/>
      <c r="I137" s="208"/>
      <c r="J137" s="209">
        <f>BK137</f>
        <v>0</v>
      </c>
      <c r="K137" s="205"/>
      <c r="L137" s="210"/>
      <c r="M137" s="211"/>
      <c r="N137" s="212"/>
      <c r="O137" s="212"/>
      <c r="P137" s="213">
        <f>P138</f>
        <v>0</v>
      </c>
      <c r="Q137" s="212"/>
      <c r="R137" s="213">
        <f>R138</f>
        <v>0.083999999999999991</v>
      </c>
      <c r="S137" s="212"/>
      <c r="T137" s="214">
        <f>T138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15" t="s">
        <v>155</v>
      </c>
      <c r="AT137" s="216" t="s">
        <v>68</v>
      </c>
      <c r="AU137" s="216" t="s">
        <v>69</v>
      </c>
      <c r="AY137" s="215" t="s">
        <v>141</v>
      </c>
      <c r="BK137" s="217">
        <f>BK138</f>
        <v>0</v>
      </c>
    </row>
    <row r="138" s="12" customFormat="1" ht="22.8" customHeight="1">
      <c r="A138" s="12"/>
      <c r="B138" s="204"/>
      <c r="C138" s="205"/>
      <c r="D138" s="206" t="s">
        <v>68</v>
      </c>
      <c r="E138" s="218" t="s">
        <v>509</v>
      </c>
      <c r="F138" s="218" t="s">
        <v>510</v>
      </c>
      <c r="G138" s="205"/>
      <c r="H138" s="205"/>
      <c r="I138" s="208"/>
      <c r="J138" s="219">
        <f>BK138</f>
        <v>0</v>
      </c>
      <c r="K138" s="205"/>
      <c r="L138" s="210"/>
      <c r="M138" s="211"/>
      <c r="N138" s="212"/>
      <c r="O138" s="212"/>
      <c r="P138" s="213">
        <f>SUM(P139:P142)</f>
        <v>0</v>
      </c>
      <c r="Q138" s="212"/>
      <c r="R138" s="213">
        <f>SUM(R139:R142)</f>
        <v>0.083999999999999991</v>
      </c>
      <c r="S138" s="212"/>
      <c r="T138" s="214">
        <f>SUM(T139:T142)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15" t="s">
        <v>155</v>
      </c>
      <c r="AT138" s="216" t="s">
        <v>68</v>
      </c>
      <c r="AU138" s="216" t="s">
        <v>77</v>
      </c>
      <c r="AY138" s="215" t="s">
        <v>141</v>
      </c>
      <c r="BK138" s="217">
        <f>SUM(BK139:BK142)</f>
        <v>0</v>
      </c>
    </row>
    <row r="139" s="2" customFormat="1" ht="36" customHeight="1">
      <c r="A139" s="40"/>
      <c r="B139" s="41"/>
      <c r="C139" s="220" t="s">
        <v>511</v>
      </c>
      <c r="D139" s="220" t="s">
        <v>144</v>
      </c>
      <c r="E139" s="221" t="s">
        <v>512</v>
      </c>
      <c r="F139" s="222" t="s">
        <v>513</v>
      </c>
      <c r="G139" s="223" t="s">
        <v>288</v>
      </c>
      <c r="H139" s="224">
        <v>6</v>
      </c>
      <c r="I139" s="225"/>
      <c r="J139" s="226">
        <f>ROUND(I139*H139,2)</f>
        <v>0</v>
      </c>
      <c r="K139" s="222" t="s">
        <v>19</v>
      </c>
      <c r="L139" s="46"/>
      <c r="M139" s="227" t="s">
        <v>19</v>
      </c>
      <c r="N139" s="228" t="s">
        <v>40</v>
      </c>
      <c r="O139" s="86"/>
      <c r="P139" s="229">
        <f>O139*H139</f>
        <v>0</v>
      </c>
      <c r="Q139" s="229">
        <v>0</v>
      </c>
      <c r="R139" s="229">
        <f>Q139*H139</f>
        <v>0</v>
      </c>
      <c r="S139" s="229">
        <v>0</v>
      </c>
      <c r="T139" s="230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31" t="s">
        <v>514</v>
      </c>
      <c r="AT139" s="231" t="s">
        <v>144</v>
      </c>
      <c r="AU139" s="231" t="s">
        <v>79</v>
      </c>
      <c r="AY139" s="19" t="s">
        <v>141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19" t="s">
        <v>77</v>
      </c>
      <c r="BK139" s="232">
        <f>ROUND(I139*H139,2)</f>
        <v>0</v>
      </c>
      <c r="BL139" s="19" t="s">
        <v>514</v>
      </c>
      <c r="BM139" s="231" t="s">
        <v>515</v>
      </c>
    </row>
    <row r="140" s="2" customFormat="1" ht="24" customHeight="1">
      <c r="A140" s="40"/>
      <c r="B140" s="41"/>
      <c r="C140" s="220" t="s">
        <v>516</v>
      </c>
      <c r="D140" s="220" t="s">
        <v>144</v>
      </c>
      <c r="E140" s="221" t="s">
        <v>517</v>
      </c>
      <c r="F140" s="222" t="s">
        <v>518</v>
      </c>
      <c r="G140" s="223" t="s">
        <v>288</v>
      </c>
      <c r="H140" s="224">
        <v>40</v>
      </c>
      <c r="I140" s="225"/>
      <c r="J140" s="226">
        <f>ROUND(I140*H140,2)</f>
        <v>0</v>
      </c>
      <c r="K140" s="222" t="s">
        <v>197</v>
      </c>
      <c r="L140" s="46"/>
      <c r="M140" s="227" t="s">
        <v>19</v>
      </c>
      <c r="N140" s="228" t="s">
        <v>40</v>
      </c>
      <c r="O140" s="86"/>
      <c r="P140" s="229">
        <f>O140*H140</f>
        <v>0</v>
      </c>
      <c r="Q140" s="229">
        <v>0</v>
      </c>
      <c r="R140" s="229">
        <f>Q140*H140</f>
        <v>0</v>
      </c>
      <c r="S140" s="229">
        <v>0</v>
      </c>
      <c r="T140" s="230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31" t="s">
        <v>514</v>
      </c>
      <c r="AT140" s="231" t="s">
        <v>144</v>
      </c>
      <c r="AU140" s="231" t="s">
        <v>79</v>
      </c>
      <c r="AY140" s="19" t="s">
        <v>141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19" t="s">
        <v>77</v>
      </c>
      <c r="BK140" s="232">
        <f>ROUND(I140*H140,2)</f>
        <v>0</v>
      </c>
      <c r="BL140" s="19" t="s">
        <v>514</v>
      </c>
      <c r="BM140" s="231" t="s">
        <v>519</v>
      </c>
    </row>
    <row r="141" s="13" customFormat="1">
      <c r="A141" s="13"/>
      <c r="B141" s="233"/>
      <c r="C141" s="234"/>
      <c r="D141" s="235" t="s">
        <v>170</v>
      </c>
      <c r="E141" s="236" t="s">
        <v>19</v>
      </c>
      <c r="F141" s="237" t="s">
        <v>520</v>
      </c>
      <c r="G141" s="234"/>
      <c r="H141" s="238">
        <v>40</v>
      </c>
      <c r="I141" s="239"/>
      <c r="J141" s="234"/>
      <c r="K141" s="234"/>
      <c r="L141" s="240"/>
      <c r="M141" s="241"/>
      <c r="N141" s="242"/>
      <c r="O141" s="242"/>
      <c r="P141" s="242"/>
      <c r="Q141" s="242"/>
      <c r="R141" s="242"/>
      <c r="S141" s="242"/>
      <c r="T141" s="24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4" t="s">
        <v>170</v>
      </c>
      <c r="AU141" s="244" t="s">
        <v>79</v>
      </c>
      <c r="AV141" s="13" t="s">
        <v>79</v>
      </c>
      <c r="AW141" s="13" t="s">
        <v>31</v>
      </c>
      <c r="AX141" s="13" t="s">
        <v>77</v>
      </c>
      <c r="AY141" s="244" t="s">
        <v>141</v>
      </c>
    </row>
    <row r="142" s="2" customFormat="1" ht="16.5" customHeight="1">
      <c r="A142" s="40"/>
      <c r="B142" s="41"/>
      <c r="C142" s="274" t="s">
        <v>521</v>
      </c>
      <c r="D142" s="274" t="s">
        <v>364</v>
      </c>
      <c r="E142" s="275" t="s">
        <v>522</v>
      </c>
      <c r="F142" s="276" t="s">
        <v>523</v>
      </c>
      <c r="G142" s="277" t="s">
        <v>288</v>
      </c>
      <c r="H142" s="278">
        <v>40</v>
      </c>
      <c r="I142" s="279"/>
      <c r="J142" s="280">
        <f>ROUND(I142*H142,2)</f>
        <v>0</v>
      </c>
      <c r="K142" s="276" t="s">
        <v>19</v>
      </c>
      <c r="L142" s="281"/>
      <c r="M142" s="284" t="s">
        <v>19</v>
      </c>
      <c r="N142" s="285" t="s">
        <v>40</v>
      </c>
      <c r="O142" s="247"/>
      <c r="P142" s="248">
        <f>O142*H142</f>
        <v>0</v>
      </c>
      <c r="Q142" s="248">
        <v>0.0020999999999999999</v>
      </c>
      <c r="R142" s="248">
        <f>Q142*H142</f>
        <v>0.083999999999999991</v>
      </c>
      <c r="S142" s="248">
        <v>0</v>
      </c>
      <c r="T142" s="249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31" t="s">
        <v>524</v>
      </c>
      <c r="AT142" s="231" t="s">
        <v>364</v>
      </c>
      <c r="AU142" s="231" t="s">
        <v>79</v>
      </c>
      <c r="AY142" s="19" t="s">
        <v>141</v>
      </c>
      <c r="BE142" s="232">
        <f>IF(N142="základní",J142,0)</f>
        <v>0</v>
      </c>
      <c r="BF142" s="232">
        <f>IF(N142="snížená",J142,0)</f>
        <v>0</v>
      </c>
      <c r="BG142" s="232">
        <f>IF(N142="zákl. přenesená",J142,0)</f>
        <v>0</v>
      </c>
      <c r="BH142" s="232">
        <f>IF(N142="sníž. přenesená",J142,0)</f>
        <v>0</v>
      </c>
      <c r="BI142" s="232">
        <f>IF(N142="nulová",J142,0)</f>
        <v>0</v>
      </c>
      <c r="BJ142" s="19" t="s">
        <v>77</v>
      </c>
      <c r="BK142" s="232">
        <f>ROUND(I142*H142,2)</f>
        <v>0</v>
      </c>
      <c r="BL142" s="19" t="s">
        <v>524</v>
      </c>
      <c r="BM142" s="231" t="s">
        <v>525</v>
      </c>
    </row>
    <row r="143" s="2" customFormat="1" ht="6.96" customHeight="1">
      <c r="A143" s="40"/>
      <c r="B143" s="61"/>
      <c r="C143" s="62"/>
      <c r="D143" s="62"/>
      <c r="E143" s="62"/>
      <c r="F143" s="62"/>
      <c r="G143" s="62"/>
      <c r="H143" s="62"/>
      <c r="I143" s="168"/>
      <c r="J143" s="62"/>
      <c r="K143" s="62"/>
      <c r="L143" s="46"/>
      <c r="M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</row>
  </sheetData>
  <sheetProtection sheet="1" autoFilter="0" formatColumns="0" formatRows="0" objects="1" scenarios="1" spinCount="100000" saltValue="Bd/I3Na8KFsY7mN7ywIw8zT2PgdpJ0E6uDdzKrBpaNIGyDNLoJvXihOGXKubn1x8NU+y7Oz1j9eN2yq4DGe11g==" hashValue="C3mW7r4epIhgPAwOu/NnNbKMPaRa30H3iZlbGjqi05ViK98GkKAYTnXVlytinspMvqEPU51N9ZbMHZhbbHq6wg==" algorithmName="SHA-512" password="CC35"/>
  <autoFilter ref="C88:K142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30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91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2"/>
      <c r="AT3" s="19" t="s">
        <v>79</v>
      </c>
    </row>
    <row r="4" s="1" customFormat="1" ht="24.96" customHeight="1">
      <c r="B4" s="22"/>
      <c r="D4" s="134" t="s">
        <v>113</v>
      </c>
      <c r="I4" s="130"/>
      <c r="L4" s="22"/>
      <c r="M4" s="135" t="s">
        <v>10</v>
      </c>
      <c r="AT4" s="19" t="s">
        <v>4</v>
      </c>
    </row>
    <row r="5" s="1" customFormat="1" ht="6.96" customHeight="1">
      <c r="B5" s="22"/>
      <c r="I5" s="130"/>
      <c r="L5" s="22"/>
    </row>
    <row r="6" s="1" customFormat="1" ht="12" customHeight="1">
      <c r="B6" s="22"/>
      <c r="D6" s="136" t="s">
        <v>16</v>
      </c>
      <c r="I6" s="130"/>
      <c r="L6" s="22"/>
    </row>
    <row r="7" s="1" customFormat="1" ht="16.5" customHeight="1">
      <c r="B7" s="22"/>
      <c r="E7" s="137" t="str">
        <f>'Rekapitulace stavby'!K6</f>
        <v>Most Zlíchov</v>
      </c>
      <c r="F7" s="136"/>
      <c r="G7" s="136"/>
      <c r="H7" s="136"/>
      <c r="I7" s="130"/>
      <c r="L7" s="22"/>
    </row>
    <row r="8" s="2" customFormat="1" ht="12" customHeight="1">
      <c r="A8" s="40"/>
      <c r="B8" s="46"/>
      <c r="C8" s="40"/>
      <c r="D8" s="136" t="s">
        <v>114</v>
      </c>
      <c r="E8" s="40"/>
      <c r="F8" s="40"/>
      <c r="G8" s="40"/>
      <c r="H8" s="40"/>
      <c r="I8" s="138"/>
      <c r="J8" s="40"/>
      <c r="K8" s="40"/>
      <c r="L8" s="1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0" t="s">
        <v>526</v>
      </c>
      <c r="F9" s="40"/>
      <c r="G9" s="40"/>
      <c r="H9" s="40"/>
      <c r="I9" s="138"/>
      <c r="J9" s="40"/>
      <c r="K9" s="40"/>
      <c r="L9" s="1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8"/>
      <c r="J10" s="40"/>
      <c r="K10" s="40"/>
      <c r="L10" s="1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6" t="s">
        <v>18</v>
      </c>
      <c r="E11" s="40"/>
      <c r="F11" s="141" t="s">
        <v>19</v>
      </c>
      <c r="G11" s="40"/>
      <c r="H11" s="40"/>
      <c r="I11" s="142" t="s">
        <v>20</v>
      </c>
      <c r="J11" s="141" t="s">
        <v>19</v>
      </c>
      <c r="K11" s="40"/>
      <c r="L11" s="1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6" t="s">
        <v>21</v>
      </c>
      <c r="E12" s="40"/>
      <c r="F12" s="141" t="s">
        <v>22</v>
      </c>
      <c r="G12" s="40"/>
      <c r="H12" s="40"/>
      <c r="I12" s="142" t="s">
        <v>23</v>
      </c>
      <c r="J12" s="143" t="str">
        <f>'Rekapitulace stavby'!AN8</f>
        <v>13. 5. 2019</v>
      </c>
      <c r="K12" s="40"/>
      <c r="L12" s="13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38"/>
      <c r="J13" s="40"/>
      <c r="K13" s="40"/>
      <c r="L13" s="13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6" t="s">
        <v>25</v>
      </c>
      <c r="E14" s="40"/>
      <c r="F14" s="40"/>
      <c r="G14" s="40"/>
      <c r="H14" s="40"/>
      <c r="I14" s="142" t="s">
        <v>26</v>
      </c>
      <c r="J14" s="141" t="str">
        <f>IF('Rekapitulace stavby'!AN10="","",'Rekapitulace stavby'!AN10)</f>
        <v/>
      </c>
      <c r="K14" s="40"/>
      <c r="L14" s="13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1" t="str">
        <f>IF('Rekapitulace stavby'!E11="","",'Rekapitulace stavby'!E11)</f>
        <v xml:space="preserve"> </v>
      </c>
      <c r="F15" s="40"/>
      <c r="G15" s="40"/>
      <c r="H15" s="40"/>
      <c r="I15" s="142" t="s">
        <v>27</v>
      </c>
      <c r="J15" s="141" t="str">
        <f>IF('Rekapitulace stavby'!AN11="","",'Rekapitulace stavby'!AN11)</f>
        <v/>
      </c>
      <c r="K15" s="40"/>
      <c r="L15" s="13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8"/>
      <c r="J16" s="40"/>
      <c r="K16" s="40"/>
      <c r="L16" s="13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6" t="s">
        <v>28</v>
      </c>
      <c r="E17" s="40"/>
      <c r="F17" s="40"/>
      <c r="G17" s="40"/>
      <c r="H17" s="40"/>
      <c r="I17" s="142" t="s">
        <v>26</v>
      </c>
      <c r="J17" s="35" t="str">
        <f>'Rekapitulace stavby'!AN13</f>
        <v>Vyplň údaj</v>
      </c>
      <c r="K17" s="40"/>
      <c r="L17" s="13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41"/>
      <c r="G18" s="141"/>
      <c r="H18" s="141"/>
      <c r="I18" s="142" t="s">
        <v>27</v>
      </c>
      <c r="J18" s="35" t="str">
        <f>'Rekapitulace stavby'!AN14</f>
        <v>Vyplň údaj</v>
      </c>
      <c r="K18" s="40"/>
      <c r="L18" s="13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8"/>
      <c r="J19" s="40"/>
      <c r="K19" s="40"/>
      <c r="L19" s="13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6" t="s">
        <v>30</v>
      </c>
      <c r="E20" s="40"/>
      <c r="F20" s="40"/>
      <c r="G20" s="40"/>
      <c r="H20" s="40"/>
      <c r="I20" s="142" t="s">
        <v>26</v>
      </c>
      <c r="J20" s="141" t="str">
        <f>IF('Rekapitulace stavby'!AN16="","",'Rekapitulace stavby'!AN16)</f>
        <v/>
      </c>
      <c r="K20" s="40"/>
      <c r="L20" s="13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1" t="str">
        <f>IF('Rekapitulace stavby'!E17="","",'Rekapitulace stavby'!E17)</f>
        <v xml:space="preserve"> </v>
      </c>
      <c r="F21" s="40"/>
      <c r="G21" s="40"/>
      <c r="H21" s="40"/>
      <c r="I21" s="142" t="s">
        <v>27</v>
      </c>
      <c r="J21" s="141" t="str">
        <f>IF('Rekapitulace stavby'!AN17="","",'Rekapitulace stavby'!AN17)</f>
        <v/>
      </c>
      <c r="K21" s="40"/>
      <c r="L21" s="13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8"/>
      <c r="J22" s="40"/>
      <c r="K22" s="40"/>
      <c r="L22" s="13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6" t="s">
        <v>32</v>
      </c>
      <c r="E23" s="40"/>
      <c r="F23" s="40"/>
      <c r="G23" s="40"/>
      <c r="H23" s="40"/>
      <c r="I23" s="142" t="s">
        <v>26</v>
      </c>
      <c r="J23" s="141" t="str">
        <f>IF('Rekapitulace stavby'!AN19="","",'Rekapitulace stavby'!AN19)</f>
        <v/>
      </c>
      <c r="K23" s="40"/>
      <c r="L23" s="13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1" t="str">
        <f>IF('Rekapitulace stavby'!E20="","",'Rekapitulace stavby'!E20)</f>
        <v xml:space="preserve"> </v>
      </c>
      <c r="F24" s="40"/>
      <c r="G24" s="40"/>
      <c r="H24" s="40"/>
      <c r="I24" s="142" t="s">
        <v>27</v>
      </c>
      <c r="J24" s="141" t="str">
        <f>IF('Rekapitulace stavby'!AN20="","",'Rekapitulace stavby'!AN20)</f>
        <v/>
      </c>
      <c r="K24" s="40"/>
      <c r="L24" s="1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8"/>
      <c r="J25" s="40"/>
      <c r="K25" s="40"/>
      <c r="L25" s="1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6" t="s">
        <v>33</v>
      </c>
      <c r="E26" s="40"/>
      <c r="F26" s="40"/>
      <c r="G26" s="40"/>
      <c r="H26" s="40"/>
      <c r="I26" s="138"/>
      <c r="J26" s="40"/>
      <c r="K26" s="40"/>
      <c r="L26" s="1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4"/>
      <c r="B27" s="145"/>
      <c r="C27" s="144"/>
      <c r="D27" s="144"/>
      <c r="E27" s="146" t="s">
        <v>19</v>
      </c>
      <c r="F27" s="146"/>
      <c r="G27" s="146"/>
      <c r="H27" s="146"/>
      <c r="I27" s="147"/>
      <c r="J27" s="144"/>
      <c r="K27" s="144"/>
      <c r="L27" s="148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8"/>
      <c r="J28" s="40"/>
      <c r="K28" s="40"/>
      <c r="L28" s="1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9"/>
      <c r="E29" s="149"/>
      <c r="F29" s="149"/>
      <c r="G29" s="149"/>
      <c r="H29" s="149"/>
      <c r="I29" s="150"/>
      <c r="J29" s="149"/>
      <c r="K29" s="149"/>
      <c r="L29" s="13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1" t="s">
        <v>35</v>
      </c>
      <c r="E30" s="40"/>
      <c r="F30" s="40"/>
      <c r="G30" s="40"/>
      <c r="H30" s="40"/>
      <c r="I30" s="138"/>
      <c r="J30" s="152">
        <f>ROUND(J92, 2)</f>
        <v>0</v>
      </c>
      <c r="K30" s="40"/>
      <c r="L30" s="13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9"/>
      <c r="E31" s="149"/>
      <c r="F31" s="149"/>
      <c r="G31" s="149"/>
      <c r="H31" s="149"/>
      <c r="I31" s="150"/>
      <c r="J31" s="149"/>
      <c r="K31" s="149"/>
      <c r="L31" s="13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3" t="s">
        <v>37</v>
      </c>
      <c r="G32" s="40"/>
      <c r="H32" s="40"/>
      <c r="I32" s="154" t="s">
        <v>36</v>
      </c>
      <c r="J32" s="153" t="s">
        <v>38</v>
      </c>
      <c r="K32" s="40"/>
      <c r="L32" s="13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5" t="s">
        <v>39</v>
      </c>
      <c r="E33" s="136" t="s">
        <v>40</v>
      </c>
      <c r="F33" s="156">
        <f>ROUND((SUM(BE92:BE346)),  2)</f>
        <v>0</v>
      </c>
      <c r="G33" s="40"/>
      <c r="H33" s="40"/>
      <c r="I33" s="157">
        <v>0.20999999999999999</v>
      </c>
      <c r="J33" s="156">
        <f>ROUND(((SUM(BE92:BE346))*I33),  2)</f>
        <v>0</v>
      </c>
      <c r="K33" s="40"/>
      <c r="L33" s="13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6" t="s">
        <v>41</v>
      </c>
      <c r="F34" s="156">
        <f>ROUND((SUM(BF92:BF346)),  2)</f>
        <v>0</v>
      </c>
      <c r="G34" s="40"/>
      <c r="H34" s="40"/>
      <c r="I34" s="157">
        <v>0.14999999999999999</v>
      </c>
      <c r="J34" s="156">
        <f>ROUND(((SUM(BF92:BF346))*I34),  2)</f>
        <v>0</v>
      </c>
      <c r="K34" s="40"/>
      <c r="L34" s="13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6" t="s">
        <v>42</v>
      </c>
      <c r="F35" s="156">
        <f>ROUND((SUM(BG92:BG346)),  2)</f>
        <v>0</v>
      </c>
      <c r="G35" s="40"/>
      <c r="H35" s="40"/>
      <c r="I35" s="157">
        <v>0.20999999999999999</v>
      </c>
      <c r="J35" s="156">
        <f>0</f>
        <v>0</v>
      </c>
      <c r="K35" s="40"/>
      <c r="L35" s="13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6" t="s">
        <v>43</v>
      </c>
      <c r="F36" s="156">
        <f>ROUND((SUM(BH92:BH346)),  2)</f>
        <v>0</v>
      </c>
      <c r="G36" s="40"/>
      <c r="H36" s="40"/>
      <c r="I36" s="157">
        <v>0.14999999999999999</v>
      </c>
      <c r="J36" s="156">
        <f>0</f>
        <v>0</v>
      </c>
      <c r="K36" s="40"/>
      <c r="L36" s="13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6" t="s">
        <v>44</v>
      </c>
      <c r="F37" s="156">
        <f>ROUND((SUM(BI92:BI346)),  2)</f>
        <v>0</v>
      </c>
      <c r="G37" s="40"/>
      <c r="H37" s="40"/>
      <c r="I37" s="157">
        <v>0</v>
      </c>
      <c r="J37" s="156">
        <f>0</f>
        <v>0</v>
      </c>
      <c r="K37" s="40"/>
      <c r="L37" s="13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8"/>
      <c r="J38" s="40"/>
      <c r="K38" s="40"/>
      <c r="L38" s="13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8"/>
      <c r="D39" s="159" t="s">
        <v>45</v>
      </c>
      <c r="E39" s="160"/>
      <c r="F39" s="160"/>
      <c r="G39" s="161" t="s">
        <v>46</v>
      </c>
      <c r="H39" s="162" t="s">
        <v>47</v>
      </c>
      <c r="I39" s="163"/>
      <c r="J39" s="164">
        <f>SUM(J30:J37)</f>
        <v>0</v>
      </c>
      <c r="K39" s="165"/>
      <c r="L39" s="13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13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1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116</v>
      </c>
      <c r="D45" s="42"/>
      <c r="E45" s="42"/>
      <c r="F45" s="42"/>
      <c r="G45" s="42"/>
      <c r="H45" s="42"/>
      <c r="I45" s="138"/>
      <c r="J45" s="42"/>
      <c r="K45" s="42"/>
      <c r="L45" s="13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8"/>
      <c r="J46" s="42"/>
      <c r="K46" s="42"/>
      <c r="L46" s="1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138"/>
      <c r="J47" s="42"/>
      <c r="K47" s="42"/>
      <c r="L47" s="13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2" t="str">
        <f>E7</f>
        <v>Most Zlíchov</v>
      </c>
      <c r="F48" s="34"/>
      <c r="G48" s="34"/>
      <c r="H48" s="34"/>
      <c r="I48" s="138"/>
      <c r="J48" s="42"/>
      <c r="K48" s="42"/>
      <c r="L48" s="13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114</v>
      </c>
      <c r="D49" s="42"/>
      <c r="E49" s="42"/>
      <c r="F49" s="42"/>
      <c r="G49" s="42"/>
      <c r="H49" s="42"/>
      <c r="I49" s="138"/>
      <c r="J49" s="42"/>
      <c r="K49" s="42"/>
      <c r="L49" s="13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201 - MOST Y002 - REKONSTRUKCE</v>
      </c>
      <c r="F50" s="42"/>
      <c r="G50" s="42"/>
      <c r="H50" s="42"/>
      <c r="I50" s="138"/>
      <c r="J50" s="42"/>
      <c r="K50" s="42"/>
      <c r="L50" s="13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8"/>
      <c r="J51" s="42"/>
      <c r="K51" s="42"/>
      <c r="L51" s="13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 xml:space="preserve"> </v>
      </c>
      <c r="G52" s="42"/>
      <c r="H52" s="42"/>
      <c r="I52" s="142" t="s">
        <v>23</v>
      </c>
      <c r="J52" s="74" t="str">
        <f>IF(J12="","",J12)</f>
        <v>13. 5. 2019</v>
      </c>
      <c r="K52" s="42"/>
      <c r="L52" s="13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8"/>
      <c r="J53" s="42"/>
      <c r="K53" s="42"/>
      <c r="L53" s="13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 xml:space="preserve"> </v>
      </c>
      <c r="G54" s="42"/>
      <c r="H54" s="42"/>
      <c r="I54" s="142" t="s">
        <v>30</v>
      </c>
      <c r="J54" s="38" t="str">
        <f>E21</f>
        <v xml:space="preserve"> </v>
      </c>
      <c r="K54" s="42"/>
      <c r="L54" s="13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28</v>
      </c>
      <c r="D55" s="42"/>
      <c r="E55" s="42"/>
      <c r="F55" s="29" t="str">
        <f>IF(E18="","",E18)</f>
        <v>Vyplň údaj</v>
      </c>
      <c r="G55" s="42"/>
      <c r="H55" s="42"/>
      <c r="I55" s="142" t="s">
        <v>32</v>
      </c>
      <c r="J55" s="38" t="str">
        <f>E24</f>
        <v xml:space="preserve"> </v>
      </c>
      <c r="K55" s="42"/>
      <c r="L55" s="13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8"/>
      <c r="J56" s="42"/>
      <c r="K56" s="42"/>
      <c r="L56" s="13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117</v>
      </c>
      <c r="D57" s="174"/>
      <c r="E57" s="174"/>
      <c r="F57" s="174"/>
      <c r="G57" s="174"/>
      <c r="H57" s="174"/>
      <c r="I57" s="175"/>
      <c r="J57" s="176" t="s">
        <v>118</v>
      </c>
      <c r="K57" s="174"/>
      <c r="L57" s="13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8"/>
      <c r="J58" s="42"/>
      <c r="K58" s="42"/>
      <c r="L58" s="13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67</v>
      </c>
      <c r="D59" s="42"/>
      <c r="E59" s="42"/>
      <c r="F59" s="42"/>
      <c r="G59" s="42"/>
      <c r="H59" s="42"/>
      <c r="I59" s="138"/>
      <c r="J59" s="104">
        <f>J92</f>
        <v>0</v>
      </c>
      <c r="K59" s="42"/>
      <c r="L59" s="13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119</v>
      </c>
    </row>
    <row r="60" s="9" customFormat="1" ht="24.96" customHeight="1">
      <c r="A60" s="9"/>
      <c r="B60" s="178"/>
      <c r="C60" s="179"/>
      <c r="D60" s="180" t="s">
        <v>184</v>
      </c>
      <c r="E60" s="181"/>
      <c r="F60" s="181"/>
      <c r="G60" s="181"/>
      <c r="H60" s="181"/>
      <c r="I60" s="182"/>
      <c r="J60" s="183">
        <f>J93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185</v>
      </c>
      <c r="E61" s="188"/>
      <c r="F61" s="188"/>
      <c r="G61" s="188"/>
      <c r="H61" s="188"/>
      <c r="I61" s="189"/>
      <c r="J61" s="190">
        <f>J94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5"/>
      <c r="C62" s="186"/>
      <c r="D62" s="187" t="s">
        <v>527</v>
      </c>
      <c r="E62" s="188"/>
      <c r="F62" s="188"/>
      <c r="G62" s="188"/>
      <c r="H62" s="188"/>
      <c r="I62" s="189"/>
      <c r="J62" s="190">
        <f>J116</f>
        <v>0</v>
      </c>
      <c r="K62" s="186"/>
      <c r="L62" s="19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5"/>
      <c r="C63" s="186"/>
      <c r="D63" s="187" t="s">
        <v>421</v>
      </c>
      <c r="E63" s="188"/>
      <c r="F63" s="188"/>
      <c r="G63" s="188"/>
      <c r="H63" s="188"/>
      <c r="I63" s="189"/>
      <c r="J63" s="190">
        <f>J167</f>
        <v>0</v>
      </c>
      <c r="K63" s="186"/>
      <c r="L63" s="19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86"/>
      <c r="D64" s="187" t="s">
        <v>528</v>
      </c>
      <c r="E64" s="188"/>
      <c r="F64" s="188"/>
      <c r="G64" s="188"/>
      <c r="H64" s="188"/>
      <c r="I64" s="189"/>
      <c r="J64" s="190">
        <f>J218</f>
        <v>0</v>
      </c>
      <c r="K64" s="186"/>
      <c r="L64" s="1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86"/>
      <c r="D65" s="187" t="s">
        <v>529</v>
      </c>
      <c r="E65" s="188"/>
      <c r="F65" s="188"/>
      <c r="G65" s="188"/>
      <c r="H65" s="188"/>
      <c r="I65" s="189"/>
      <c r="J65" s="190">
        <f>J241</f>
        <v>0</v>
      </c>
      <c r="K65" s="186"/>
      <c r="L65" s="19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86"/>
      <c r="D66" s="187" t="s">
        <v>423</v>
      </c>
      <c r="E66" s="188"/>
      <c r="F66" s="188"/>
      <c r="G66" s="188"/>
      <c r="H66" s="188"/>
      <c r="I66" s="189"/>
      <c r="J66" s="190">
        <f>J244</f>
        <v>0</v>
      </c>
      <c r="K66" s="186"/>
      <c r="L66" s="19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86"/>
      <c r="D67" s="187" t="s">
        <v>186</v>
      </c>
      <c r="E67" s="188"/>
      <c r="F67" s="188"/>
      <c r="G67" s="188"/>
      <c r="H67" s="188"/>
      <c r="I67" s="189"/>
      <c r="J67" s="190">
        <f>J258</f>
        <v>0</v>
      </c>
      <c r="K67" s="186"/>
      <c r="L67" s="19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86"/>
      <c r="D68" s="187" t="s">
        <v>187</v>
      </c>
      <c r="E68" s="188"/>
      <c r="F68" s="188"/>
      <c r="G68" s="188"/>
      <c r="H68" s="188"/>
      <c r="I68" s="189"/>
      <c r="J68" s="190">
        <f>J303</f>
        <v>0</v>
      </c>
      <c r="K68" s="186"/>
      <c r="L68" s="19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5"/>
      <c r="C69" s="186"/>
      <c r="D69" s="187" t="s">
        <v>188</v>
      </c>
      <c r="E69" s="188"/>
      <c r="F69" s="188"/>
      <c r="G69" s="188"/>
      <c r="H69" s="188"/>
      <c r="I69" s="189"/>
      <c r="J69" s="190">
        <f>J308</f>
        <v>0</v>
      </c>
      <c r="K69" s="186"/>
      <c r="L69" s="19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78"/>
      <c r="C70" s="179"/>
      <c r="D70" s="180" t="s">
        <v>189</v>
      </c>
      <c r="E70" s="181"/>
      <c r="F70" s="181"/>
      <c r="G70" s="181"/>
      <c r="H70" s="181"/>
      <c r="I70" s="182"/>
      <c r="J70" s="183">
        <f>J310</f>
        <v>0</v>
      </c>
      <c r="K70" s="179"/>
      <c r="L70" s="184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85"/>
      <c r="C71" s="186"/>
      <c r="D71" s="187" t="s">
        <v>190</v>
      </c>
      <c r="E71" s="188"/>
      <c r="F71" s="188"/>
      <c r="G71" s="188"/>
      <c r="H71" s="188"/>
      <c r="I71" s="189"/>
      <c r="J71" s="190">
        <f>J311</f>
        <v>0</v>
      </c>
      <c r="K71" s="186"/>
      <c r="L71" s="191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5"/>
      <c r="C72" s="186"/>
      <c r="D72" s="187" t="s">
        <v>530</v>
      </c>
      <c r="E72" s="188"/>
      <c r="F72" s="188"/>
      <c r="G72" s="188"/>
      <c r="H72" s="188"/>
      <c r="I72" s="189"/>
      <c r="J72" s="190">
        <f>J333</f>
        <v>0</v>
      </c>
      <c r="K72" s="186"/>
      <c r="L72" s="191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2" customFormat="1" ht="21.84" customHeight="1">
      <c r="A73" s="40"/>
      <c r="B73" s="41"/>
      <c r="C73" s="42"/>
      <c r="D73" s="42"/>
      <c r="E73" s="42"/>
      <c r="F73" s="42"/>
      <c r="G73" s="42"/>
      <c r="H73" s="42"/>
      <c r="I73" s="138"/>
      <c r="J73" s="42"/>
      <c r="K73" s="42"/>
      <c r="L73" s="13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61"/>
      <c r="C74" s="62"/>
      <c r="D74" s="62"/>
      <c r="E74" s="62"/>
      <c r="F74" s="62"/>
      <c r="G74" s="62"/>
      <c r="H74" s="62"/>
      <c r="I74" s="168"/>
      <c r="J74" s="62"/>
      <c r="K74" s="62"/>
      <c r="L74" s="13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8" s="2" customFormat="1" ht="6.96" customHeight="1">
      <c r="A78" s="40"/>
      <c r="B78" s="63"/>
      <c r="C78" s="64"/>
      <c r="D78" s="64"/>
      <c r="E78" s="64"/>
      <c r="F78" s="64"/>
      <c r="G78" s="64"/>
      <c r="H78" s="64"/>
      <c r="I78" s="171"/>
      <c r="J78" s="64"/>
      <c r="K78" s="64"/>
      <c r="L78" s="13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24.96" customHeight="1">
      <c r="A79" s="40"/>
      <c r="B79" s="41"/>
      <c r="C79" s="25" t="s">
        <v>125</v>
      </c>
      <c r="D79" s="42"/>
      <c r="E79" s="42"/>
      <c r="F79" s="42"/>
      <c r="G79" s="42"/>
      <c r="H79" s="42"/>
      <c r="I79" s="138"/>
      <c r="J79" s="42"/>
      <c r="K79" s="42"/>
      <c r="L79" s="13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138"/>
      <c r="J80" s="42"/>
      <c r="K80" s="42"/>
      <c r="L80" s="13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16</v>
      </c>
      <c r="D81" s="42"/>
      <c r="E81" s="42"/>
      <c r="F81" s="42"/>
      <c r="G81" s="42"/>
      <c r="H81" s="42"/>
      <c r="I81" s="138"/>
      <c r="J81" s="42"/>
      <c r="K81" s="42"/>
      <c r="L81" s="13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6.5" customHeight="1">
      <c r="A82" s="40"/>
      <c r="B82" s="41"/>
      <c r="C82" s="42"/>
      <c r="D82" s="42"/>
      <c r="E82" s="172" t="str">
        <f>E7</f>
        <v>Most Zlíchov</v>
      </c>
      <c r="F82" s="34"/>
      <c r="G82" s="34"/>
      <c r="H82" s="34"/>
      <c r="I82" s="138"/>
      <c r="J82" s="42"/>
      <c r="K82" s="42"/>
      <c r="L82" s="13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2" customHeight="1">
      <c r="A83" s="40"/>
      <c r="B83" s="41"/>
      <c r="C83" s="34" t="s">
        <v>114</v>
      </c>
      <c r="D83" s="42"/>
      <c r="E83" s="42"/>
      <c r="F83" s="42"/>
      <c r="G83" s="42"/>
      <c r="H83" s="42"/>
      <c r="I83" s="138"/>
      <c r="J83" s="42"/>
      <c r="K83" s="42"/>
      <c r="L83" s="13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6.5" customHeight="1">
      <c r="A84" s="40"/>
      <c r="B84" s="41"/>
      <c r="C84" s="42"/>
      <c r="D84" s="42"/>
      <c r="E84" s="71" t="str">
        <f>E9</f>
        <v>SO 201 - MOST Y002 - REKONSTRUKCE</v>
      </c>
      <c r="F84" s="42"/>
      <c r="G84" s="42"/>
      <c r="H84" s="42"/>
      <c r="I84" s="138"/>
      <c r="J84" s="42"/>
      <c r="K84" s="42"/>
      <c r="L84" s="13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138"/>
      <c r="J85" s="42"/>
      <c r="K85" s="42"/>
      <c r="L85" s="13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2" customHeight="1">
      <c r="A86" s="40"/>
      <c r="B86" s="41"/>
      <c r="C86" s="34" t="s">
        <v>21</v>
      </c>
      <c r="D86" s="42"/>
      <c r="E86" s="42"/>
      <c r="F86" s="29" t="str">
        <f>F12</f>
        <v xml:space="preserve"> </v>
      </c>
      <c r="G86" s="42"/>
      <c r="H86" s="42"/>
      <c r="I86" s="142" t="s">
        <v>23</v>
      </c>
      <c r="J86" s="74" t="str">
        <f>IF(J12="","",J12)</f>
        <v>13. 5. 2019</v>
      </c>
      <c r="K86" s="42"/>
      <c r="L86" s="13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6.96" customHeight="1">
      <c r="A87" s="40"/>
      <c r="B87" s="41"/>
      <c r="C87" s="42"/>
      <c r="D87" s="42"/>
      <c r="E87" s="42"/>
      <c r="F87" s="42"/>
      <c r="G87" s="42"/>
      <c r="H87" s="42"/>
      <c r="I87" s="138"/>
      <c r="J87" s="42"/>
      <c r="K87" s="42"/>
      <c r="L87" s="13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5.15" customHeight="1">
      <c r="A88" s="40"/>
      <c r="B88" s="41"/>
      <c r="C88" s="34" t="s">
        <v>25</v>
      </c>
      <c r="D88" s="42"/>
      <c r="E88" s="42"/>
      <c r="F88" s="29" t="str">
        <f>E15</f>
        <v xml:space="preserve"> </v>
      </c>
      <c r="G88" s="42"/>
      <c r="H88" s="42"/>
      <c r="I88" s="142" t="s">
        <v>30</v>
      </c>
      <c r="J88" s="38" t="str">
        <f>E21</f>
        <v xml:space="preserve"> </v>
      </c>
      <c r="K88" s="42"/>
      <c r="L88" s="13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28</v>
      </c>
      <c r="D89" s="42"/>
      <c r="E89" s="42"/>
      <c r="F89" s="29" t="str">
        <f>IF(E18="","",E18)</f>
        <v>Vyplň údaj</v>
      </c>
      <c r="G89" s="42"/>
      <c r="H89" s="42"/>
      <c r="I89" s="142" t="s">
        <v>32</v>
      </c>
      <c r="J89" s="38" t="str">
        <f>E24</f>
        <v xml:space="preserve"> </v>
      </c>
      <c r="K89" s="42"/>
      <c r="L89" s="13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0.32" customHeight="1">
      <c r="A90" s="40"/>
      <c r="B90" s="41"/>
      <c r="C90" s="42"/>
      <c r="D90" s="42"/>
      <c r="E90" s="42"/>
      <c r="F90" s="42"/>
      <c r="G90" s="42"/>
      <c r="H90" s="42"/>
      <c r="I90" s="138"/>
      <c r="J90" s="42"/>
      <c r="K90" s="42"/>
      <c r="L90" s="13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11" customFormat="1" ht="29.28" customHeight="1">
      <c r="A91" s="192"/>
      <c r="B91" s="193"/>
      <c r="C91" s="194" t="s">
        <v>126</v>
      </c>
      <c r="D91" s="195" t="s">
        <v>54</v>
      </c>
      <c r="E91" s="195" t="s">
        <v>50</v>
      </c>
      <c r="F91" s="195" t="s">
        <v>51</v>
      </c>
      <c r="G91" s="195" t="s">
        <v>127</v>
      </c>
      <c r="H91" s="195" t="s">
        <v>128</v>
      </c>
      <c r="I91" s="196" t="s">
        <v>129</v>
      </c>
      <c r="J91" s="195" t="s">
        <v>118</v>
      </c>
      <c r="K91" s="197" t="s">
        <v>130</v>
      </c>
      <c r="L91" s="198"/>
      <c r="M91" s="94" t="s">
        <v>19</v>
      </c>
      <c r="N91" s="95" t="s">
        <v>39</v>
      </c>
      <c r="O91" s="95" t="s">
        <v>131</v>
      </c>
      <c r="P91" s="95" t="s">
        <v>132</v>
      </c>
      <c r="Q91" s="95" t="s">
        <v>133</v>
      </c>
      <c r="R91" s="95" t="s">
        <v>134</v>
      </c>
      <c r="S91" s="95" t="s">
        <v>135</v>
      </c>
      <c r="T91" s="96" t="s">
        <v>136</v>
      </c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</row>
    <row r="92" s="2" customFormat="1" ht="22.8" customHeight="1">
      <c r="A92" s="40"/>
      <c r="B92" s="41"/>
      <c r="C92" s="101" t="s">
        <v>137</v>
      </c>
      <c r="D92" s="42"/>
      <c r="E92" s="42"/>
      <c r="F92" s="42"/>
      <c r="G92" s="42"/>
      <c r="H92" s="42"/>
      <c r="I92" s="138"/>
      <c r="J92" s="199">
        <f>BK92</f>
        <v>0</v>
      </c>
      <c r="K92" s="42"/>
      <c r="L92" s="46"/>
      <c r="M92" s="97"/>
      <c r="N92" s="200"/>
      <c r="O92" s="98"/>
      <c r="P92" s="201">
        <f>P93+P310</f>
        <v>0</v>
      </c>
      <c r="Q92" s="98"/>
      <c r="R92" s="201">
        <f>R93+R310</f>
        <v>434.77409932</v>
      </c>
      <c r="S92" s="98"/>
      <c r="T92" s="202">
        <f>T93+T310</f>
        <v>0.17000000000000001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T92" s="19" t="s">
        <v>68</v>
      </c>
      <c r="AU92" s="19" t="s">
        <v>119</v>
      </c>
      <c r="BK92" s="203">
        <f>BK93+BK310</f>
        <v>0</v>
      </c>
    </row>
    <row r="93" s="12" customFormat="1" ht="25.92" customHeight="1">
      <c r="A93" s="12"/>
      <c r="B93" s="204"/>
      <c r="C93" s="205"/>
      <c r="D93" s="206" t="s">
        <v>68</v>
      </c>
      <c r="E93" s="207" t="s">
        <v>191</v>
      </c>
      <c r="F93" s="207" t="s">
        <v>192</v>
      </c>
      <c r="G93" s="205"/>
      <c r="H93" s="205"/>
      <c r="I93" s="208"/>
      <c r="J93" s="209">
        <f>BK93</f>
        <v>0</v>
      </c>
      <c r="K93" s="205"/>
      <c r="L93" s="210"/>
      <c r="M93" s="211"/>
      <c r="N93" s="212"/>
      <c r="O93" s="212"/>
      <c r="P93" s="213">
        <f>P94+P116+P167+P218+P241+P244+P258+P303+P308</f>
        <v>0</v>
      </c>
      <c r="Q93" s="212"/>
      <c r="R93" s="213">
        <f>R94+R116+R167+R218+R241+R244+R258+R303+R308</f>
        <v>426.36087431999999</v>
      </c>
      <c r="S93" s="212"/>
      <c r="T93" s="214">
        <f>T94+T116+T167+T218+T241+T244+T258+T303+T308</f>
        <v>0.17000000000000001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15" t="s">
        <v>77</v>
      </c>
      <c r="AT93" s="216" t="s">
        <v>68</v>
      </c>
      <c r="AU93" s="216" t="s">
        <v>69</v>
      </c>
      <c r="AY93" s="215" t="s">
        <v>141</v>
      </c>
      <c r="BK93" s="217">
        <f>BK94+BK116+BK167+BK218+BK241+BK244+BK258+BK303+BK308</f>
        <v>0</v>
      </c>
    </row>
    <row r="94" s="12" customFormat="1" ht="22.8" customHeight="1">
      <c r="A94" s="12"/>
      <c r="B94" s="204"/>
      <c r="C94" s="205"/>
      <c r="D94" s="206" t="s">
        <v>68</v>
      </c>
      <c r="E94" s="218" t="s">
        <v>77</v>
      </c>
      <c r="F94" s="218" t="s">
        <v>193</v>
      </c>
      <c r="G94" s="205"/>
      <c r="H94" s="205"/>
      <c r="I94" s="208"/>
      <c r="J94" s="219">
        <f>BK94</f>
        <v>0</v>
      </c>
      <c r="K94" s="205"/>
      <c r="L94" s="210"/>
      <c r="M94" s="211"/>
      <c r="N94" s="212"/>
      <c r="O94" s="212"/>
      <c r="P94" s="213">
        <f>SUM(P95:P115)</f>
        <v>0</v>
      </c>
      <c r="Q94" s="212"/>
      <c r="R94" s="213">
        <f>SUM(R95:R115)</f>
        <v>297.0009</v>
      </c>
      <c r="S94" s="212"/>
      <c r="T94" s="214">
        <f>SUM(T95:T115)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15" t="s">
        <v>77</v>
      </c>
      <c r="AT94" s="216" t="s">
        <v>68</v>
      </c>
      <c r="AU94" s="216" t="s">
        <v>77</v>
      </c>
      <c r="AY94" s="215" t="s">
        <v>141</v>
      </c>
      <c r="BK94" s="217">
        <f>SUM(BK95:BK115)</f>
        <v>0</v>
      </c>
    </row>
    <row r="95" s="2" customFormat="1" ht="24" customHeight="1">
      <c r="A95" s="40"/>
      <c r="B95" s="41"/>
      <c r="C95" s="220" t="s">
        <v>77</v>
      </c>
      <c r="D95" s="220" t="s">
        <v>144</v>
      </c>
      <c r="E95" s="221" t="s">
        <v>531</v>
      </c>
      <c r="F95" s="222" t="s">
        <v>532</v>
      </c>
      <c r="G95" s="223" t="s">
        <v>222</v>
      </c>
      <c r="H95" s="224">
        <v>12.728</v>
      </c>
      <c r="I95" s="225"/>
      <c r="J95" s="226">
        <f>ROUND(I95*H95,2)</f>
        <v>0</v>
      </c>
      <c r="K95" s="222" t="s">
        <v>197</v>
      </c>
      <c r="L95" s="46"/>
      <c r="M95" s="227" t="s">
        <v>19</v>
      </c>
      <c r="N95" s="228" t="s">
        <v>40</v>
      </c>
      <c r="O95" s="86"/>
      <c r="P95" s="229">
        <f>O95*H95</f>
        <v>0</v>
      </c>
      <c r="Q95" s="229">
        <v>0</v>
      </c>
      <c r="R95" s="229">
        <f>Q95*H95</f>
        <v>0</v>
      </c>
      <c r="S95" s="229">
        <v>0</v>
      </c>
      <c r="T95" s="230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31" t="s">
        <v>161</v>
      </c>
      <c r="AT95" s="231" t="s">
        <v>144</v>
      </c>
      <c r="AU95" s="231" t="s">
        <v>79</v>
      </c>
      <c r="AY95" s="19" t="s">
        <v>141</v>
      </c>
      <c r="BE95" s="232">
        <f>IF(N95="základní",J95,0)</f>
        <v>0</v>
      </c>
      <c r="BF95" s="232">
        <f>IF(N95="snížená",J95,0)</f>
        <v>0</v>
      </c>
      <c r="BG95" s="232">
        <f>IF(N95="zákl. přenesená",J95,0)</f>
        <v>0</v>
      </c>
      <c r="BH95" s="232">
        <f>IF(N95="sníž. přenesená",J95,0)</f>
        <v>0</v>
      </c>
      <c r="BI95" s="232">
        <f>IF(N95="nulová",J95,0)</f>
        <v>0</v>
      </c>
      <c r="BJ95" s="19" t="s">
        <v>77</v>
      </c>
      <c r="BK95" s="232">
        <f>ROUND(I95*H95,2)</f>
        <v>0</v>
      </c>
      <c r="BL95" s="19" t="s">
        <v>161</v>
      </c>
      <c r="BM95" s="231" t="s">
        <v>533</v>
      </c>
    </row>
    <row r="96" s="13" customFormat="1">
      <c r="A96" s="13"/>
      <c r="B96" s="233"/>
      <c r="C96" s="234"/>
      <c r="D96" s="235" t="s">
        <v>170</v>
      </c>
      <c r="E96" s="236" t="s">
        <v>19</v>
      </c>
      <c r="F96" s="237" t="s">
        <v>534</v>
      </c>
      <c r="G96" s="234"/>
      <c r="H96" s="238">
        <v>12.728</v>
      </c>
      <c r="I96" s="239"/>
      <c r="J96" s="234"/>
      <c r="K96" s="234"/>
      <c r="L96" s="240"/>
      <c r="M96" s="241"/>
      <c r="N96" s="242"/>
      <c r="O96" s="242"/>
      <c r="P96" s="242"/>
      <c r="Q96" s="242"/>
      <c r="R96" s="242"/>
      <c r="S96" s="242"/>
      <c r="T96" s="24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44" t="s">
        <v>170</v>
      </c>
      <c r="AU96" s="244" t="s">
        <v>79</v>
      </c>
      <c r="AV96" s="13" t="s">
        <v>79</v>
      </c>
      <c r="AW96" s="13" t="s">
        <v>31</v>
      </c>
      <c r="AX96" s="13" t="s">
        <v>77</v>
      </c>
      <c r="AY96" s="244" t="s">
        <v>141</v>
      </c>
    </row>
    <row r="97" s="2" customFormat="1" ht="36" customHeight="1">
      <c r="A97" s="40"/>
      <c r="B97" s="41"/>
      <c r="C97" s="220" t="s">
        <v>79</v>
      </c>
      <c r="D97" s="220" t="s">
        <v>144</v>
      </c>
      <c r="E97" s="221" t="s">
        <v>535</v>
      </c>
      <c r="F97" s="222" t="s">
        <v>536</v>
      </c>
      <c r="G97" s="223" t="s">
        <v>222</v>
      </c>
      <c r="H97" s="224">
        <v>165</v>
      </c>
      <c r="I97" s="225"/>
      <c r="J97" s="226">
        <f>ROUND(I97*H97,2)</f>
        <v>0</v>
      </c>
      <c r="K97" s="222" t="s">
        <v>197</v>
      </c>
      <c r="L97" s="46"/>
      <c r="M97" s="227" t="s">
        <v>19</v>
      </c>
      <c r="N97" s="228" t="s">
        <v>40</v>
      </c>
      <c r="O97" s="86"/>
      <c r="P97" s="229">
        <f>O97*H97</f>
        <v>0</v>
      </c>
      <c r="Q97" s="229">
        <v>0</v>
      </c>
      <c r="R97" s="229">
        <f>Q97*H97</f>
        <v>0</v>
      </c>
      <c r="S97" s="229">
        <v>0</v>
      </c>
      <c r="T97" s="230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31" t="s">
        <v>161</v>
      </c>
      <c r="AT97" s="231" t="s">
        <v>144</v>
      </c>
      <c r="AU97" s="231" t="s">
        <v>79</v>
      </c>
      <c r="AY97" s="19" t="s">
        <v>141</v>
      </c>
      <c r="BE97" s="232">
        <f>IF(N97="základní",J97,0)</f>
        <v>0</v>
      </c>
      <c r="BF97" s="232">
        <f>IF(N97="snížená",J97,0)</f>
        <v>0</v>
      </c>
      <c r="BG97" s="232">
        <f>IF(N97="zákl. přenesená",J97,0)</f>
        <v>0</v>
      </c>
      <c r="BH97" s="232">
        <f>IF(N97="sníž. přenesená",J97,0)</f>
        <v>0</v>
      </c>
      <c r="BI97" s="232">
        <f>IF(N97="nulová",J97,0)</f>
        <v>0</v>
      </c>
      <c r="BJ97" s="19" t="s">
        <v>77</v>
      </c>
      <c r="BK97" s="232">
        <f>ROUND(I97*H97,2)</f>
        <v>0</v>
      </c>
      <c r="BL97" s="19" t="s">
        <v>161</v>
      </c>
      <c r="BM97" s="231" t="s">
        <v>537</v>
      </c>
    </row>
    <row r="98" s="14" customFormat="1">
      <c r="A98" s="14"/>
      <c r="B98" s="250"/>
      <c r="C98" s="251"/>
      <c r="D98" s="235" t="s">
        <v>170</v>
      </c>
      <c r="E98" s="252" t="s">
        <v>19</v>
      </c>
      <c r="F98" s="253" t="s">
        <v>538</v>
      </c>
      <c r="G98" s="251"/>
      <c r="H98" s="252" t="s">
        <v>19</v>
      </c>
      <c r="I98" s="254"/>
      <c r="J98" s="251"/>
      <c r="K98" s="251"/>
      <c r="L98" s="255"/>
      <c r="M98" s="256"/>
      <c r="N98" s="257"/>
      <c r="O98" s="257"/>
      <c r="P98" s="257"/>
      <c r="Q98" s="257"/>
      <c r="R98" s="257"/>
      <c r="S98" s="257"/>
      <c r="T98" s="258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59" t="s">
        <v>170</v>
      </c>
      <c r="AU98" s="259" t="s">
        <v>79</v>
      </c>
      <c r="AV98" s="14" t="s">
        <v>77</v>
      </c>
      <c r="AW98" s="14" t="s">
        <v>31</v>
      </c>
      <c r="AX98" s="14" t="s">
        <v>69</v>
      </c>
      <c r="AY98" s="259" t="s">
        <v>141</v>
      </c>
    </row>
    <row r="99" s="14" customFormat="1">
      <c r="A99" s="14"/>
      <c r="B99" s="250"/>
      <c r="C99" s="251"/>
      <c r="D99" s="235" t="s">
        <v>170</v>
      </c>
      <c r="E99" s="252" t="s">
        <v>19</v>
      </c>
      <c r="F99" s="253" t="s">
        <v>539</v>
      </c>
      <c r="G99" s="251"/>
      <c r="H99" s="252" t="s">
        <v>19</v>
      </c>
      <c r="I99" s="254"/>
      <c r="J99" s="251"/>
      <c r="K99" s="251"/>
      <c r="L99" s="255"/>
      <c r="M99" s="256"/>
      <c r="N99" s="257"/>
      <c r="O99" s="257"/>
      <c r="P99" s="257"/>
      <c r="Q99" s="257"/>
      <c r="R99" s="257"/>
      <c r="S99" s="257"/>
      <c r="T99" s="258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59" t="s">
        <v>170</v>
      </c>
      <c r="AU99" s="259" t="s">
        <v>79</v>
      </c>
      <c r="AV99" s="14" t="s">
        <v>77</v>
      </c>
      <c r="AW99" s="14" t="s">
        <v>31</v>
      </c>
      <c r="AX99" s="14" t="s">
        <v>69</v>
      </c>
      <c r="AY99" s="259" t="s">
        <v>141</v>
      </c>
    </row>
    <row r="100" s="13" customFormat="1">
      <c r="A100" s="13"/>
      <c r="B100" s="233"/>
      <c r="C100" s="234"/>
      <c r="D100" s="235" t="s">
        <v>170</v>
      </c>
      <c r="E100" s="236" t="s">
        <v>19</v>
      </c>
      <c r="F100" s="237" t="s">
        <v>540</v>
      </c>
      <c r="G100" s="234"/>
      <c r="H100" s="238">
        <v>165</v>
      </c>
      <c r="I100" s="239"/>
      <c r="J100" s="234"/>
      <c r="K100" s="234"/>
      <c r="L100" s="240"/>
      <c r="M100" s="241"/>
      <c r="N100" s="242"/>
      <c r="O100" s="242"/>
      <c r="P100" s="242"/>
      <c r="Q100" s="242"/>
      <c r="R100" s="242"/>
      <c r="S100" s="242"/>
      <c r="T100" s="24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4" t="s">
        <v>170</v>
      </c>
      <c r="AU100" s="244" t="s">
        <v>79</v>
      </c>
      <c r="AV100" s="13" t="s">
        <v>79</v>
      </c>
      <c r="AW100" s="13" t="s">
        <v>31</v>
      </c>
      <c r="AX100" s="13" t="s">
        <v>77</v>
      </c>
      <c r="AY100" s="244" t="s">
        <v>141</v>
      </c>
    </row>
    <row r="101" s="2" customFormat="1" ht="16.5" customHeight="1">
      <c r="A101" s="40"/>
      <c r="B101" s="41"/>
      <c r="C101" s="274" t="s">
        <v>155</v>
      </c>
      <c r="D101" s="274" t="s">
        <v>364</v>
      </c>
      <c r="E101" s="275" t="s">
        <v>541</v>
      </c>
      <c r="F101" s="276" t="s">
        <v>542</v>
      </c>
      <c r="G101" s="277" t="s">
        <v>252</v>
      </c>
      <c r="H101" s="278">
        <v>297</v>
      </c>
      <c r="I101" s="279"/>
      <c r="J101" s="280">
        <f>ROUND(I101*H101,2)</f>
        <v>0</v>
      </c>
      <c r="K101" s="276" t="s">
        <v>197</v>
      </c>
      <c r="L101" s="281"/>
      <c r="M101" s="282" t="s">
        <v>19</v>
      </c>
      <c r="N101" s="283" t="s">
        <v>40</v>
      </c>
      <c r="O101" s="86"/>
      <c r="P101" s="229">
        <f>O101*H101</f>
        <v>0</v>
      </c>
      <c r="Q101" s="229">
        <v>1</v>
      </c>
      <c r="R101" s="229">
        <f>Q101*H101</f>
        <v>297</v>
      </c>
      <c r="S101" s="229">
        <v>0</v>
      </c>
      <c r="T101" s="230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31" t="s">
        <v>235</v>
      </c>
      <c r="AT101" s="231" t="s">
        <v>364</v>
      </c>
      <c r="AU101" s="231" t="s">
        <v>79</v>
      </c>
      <c r="AY101" s="19" t="s">
        <v>141</v>
      </c>
      <c r="BE101" s="232">
        <f>IF(N101="základní",J101,0)</f>
        <v>0</v>
      </c>
      <c r="BF101" s="232">
        <f>IF(N101="snížená",J101,0)</f>
        <v>0</v>
      </c>
      <c r="BG101" s="232">
        <f>IF(N101="zákl. přenesená",J101,0)</f>
        <v>0</v>
      </c>
      <c r="BH101" s="232">
        <f>IF(N101="sníž. přenesená",J101,0)</f>
        <v>0</v>
      </c>
      <c r="BI101" s="232">
        <f>IF(N101="nulová",J101,0)</f>
        <v>0</v>
      </c>
      <c r="BJ101" s="19" t="s">
        <v>77</v>
      </c>
      <c r="BK101" s="232">
        <f>ROUND(I101*H101,2)</f>
        <v>0</v>
      </c>
      <c r="BL101" s="19" t="s">
        <v>161</v>
      </c>
      <c r="BM101" s="231" t="s">
        <v>543</v>
      </c>
    </row>
    <row r="102" s="13" customFormat="1">
      <c r="A102" s="13"/>
      <c r="B102" s="233"/>
      <c r="C102" s="234"/>
      <c r="D102" s="235" t="s">
        <v>170</v>
      </c>
      <c r="E102" s="234"/>
      <c r="F102" s="237" t="s">
        <v>544</v>
      </c>
      <c r="G102" s="234"/>
      <c r="H102" s="238">
        <v>297</v>
      </c>
      <c r="I102" s="239"/>
      <c r="J102" s="234"/>
      <c r="K102" s="234"/>
      <c r="L102" s="240"/>
      <c r="M102" s="241"/>
      <c r="N102" s="242"/>
      <c r="O102" s="242"/>
      <c r="P102" s="242"/>
      <c r="Q102" s="242"/>
      <c r="R102" s="242"/>
      <c r="S102" s="242"/>
      <c r="T102" s="24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44" t="s">
        <v>170</v>
      </c>
      <c r="AU102" s="244" t="s">
        <v>79</v>
      </c>
      <c r="AV102" s="13" t="s">
        <v>79</v>
      </c>
      <c r="AW102" s="13" t="s">
        <v>4</v>
      </c>
      <c r="AX102" s="13" t="s">
        <v>77</v>
      </c>
      <c r="AY102" s="244" t="s">
        <v>141</v>
      </c>
    </row>
    <row r="103" s="2" customFormat="1" ht="24" customHeight="1">
      <c r="A103" s="40"/>
      <c r="B103" s="41"/>
      <c r="C103" s="220" t="s">
        <v>161</v>
      </c>
      <c r="D103" s="220" t="s">
        <v>144</v>
      </c>
      <c r="E103" s="221" t="s">
        <v>545</v>
      </c>
      <c r="F103" s="222" t="s">
        <v>546</v>
      </c>
      <c r="G103" s="223" t="s">
        <v>222</v>
      </c>
      <c r="H103" s="224">
        <v>50</v>
      </c>
      <c r="I103" s="225"/>
      <c r="J103" s="226">
        <f>ROUND(I103*H103,2)</f>
        <v>0</v>
      </c>
      <c r="K103" s="222" t="s">
        <v>197</v>
      </c>
      <c r="L103" s="46"/>
      <c r="M103" s="227" t="s">
        <v>19</v>
      </c>
      <c r="N103" s="228" t="s">
        <v>40</v>
      </c>
      <c r="O103" s="86"/>
      <c r="P103" s="229">
        <f>O103*H103</f>
        <v>0</v>
      </c>
      <c r="Q103" s="229">
        <v>0</v>
      </c>
      <c r="R103" s="229">
        <f>Q103*H103</f>
        <v>0</v>
      </c>
      <c r="S103" s="229">
        <v>0</v>
      </c>
      <c r="T103" s="230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31" t="s">
        <v>161</v>
      </c>
      <c r="AT103" s="231" t="s">
        <v>144</v>
      </c>
      <c r="AU103" s="231" t="s">
        <v>79</v>
      </c>
      <c r="AY103" s="19" t="s">
        <v>141</v>
      </c>
      <c r="BE103" s="232">
        <f>IF(N103="základní",J103,0)</f>
        <v>0</v>
      </c>
      <c r="BF103" s="232">
        <f>IF(N103="snížená",J103,0)</f>
        <v>0</v>
      </c>
      <c r="BG103" s="232">
        <f>IF(N103="zákl. přenesená",J103,0)</f>
        <v>0</v>
      </c>
      <c r="BH103" s="232">
        <f>IF(N103="sníž. přenesená",J103,0)</f>
        <v>0</v>
      </c>
      <c r="BI103" s="232">
        <f>IF(N103="nulová",J103,0)</f>
        <v>0</v>
      </c>
      <c r="BJ103" s="19" t="s">
        <v>77</v>
      </c>
      <c r="BK103" s="232">
        <f>ROUND(I103*H103,2)</f>
        <v>0</v>
      </c>
      <c r="BL103" s="19" t="s">
        <v>161</v>
      </c>
      <c r="BM103" s="231" t="s">
        <v>547</v>
      </c>
    </row>
    <row r="104" s="13" customFormat="1">
      <c r="A104" s="13"/>
      <c r="B104" s="233"/>
      <c r="C104" s="234"/>
      <c r="D104" s="235" t="s">
        <v>170</v>
      </c>
      <c r="E104" s="236" t="s">
        <v>19</v>
      </c>
      <c r="F104" s="237" t="s">
        <v>548</v>
      </c>
      <c r="G104" s="234"/>
      <c r="H104" s="238">
        <v>50</v>
      </c>
      <c r="I104" s="239"/>
      <c r="J104" s="234"/>
      <c r="K104" s="234"/>
      <c r="L104" s="240"/>
      <c r="M104" s="241"/>
      <c r="N104" s="242"/>
      <c r="O104" s="242"/>
      <c r="P104" s="242"/>
      <c r="Q104" s="242"/>
      <c r="R104" s="242"/>
      <c r="S104" s="242"/>
      <c r="T104" s="24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4" t="s">
        <v>170</v>
      </c>
      <c r="AU104" s="244" t="s">
        <v>79</v>
      </c>
      <c r="AV104" s="13" t="s">
        <v>79</v>
      </c>
      <c r="AW104" s="13" t="s">
        <v>31</v>
      </c>
      <c r="AX104" s="13" t="s">
        <v>77</v>
      </c>
      <c r="AY104" s="244" t="s">
        <v>141</v>
      </c>
    </row>
    <row r="105" s="2" customFormat="1" ht="16.5" customHeight="1">
      <c r="A105" s="40"/>
      <c r="B105" s="41"/>
      <c r="C105" s="220" t="s">
        <v>140</v>
      </c>
      <c r="D105" s="220" t="s">
        <v>144</v>
      </c>
      <c r="E105" s="221" t="s">
        <v>549</v>
      </c>
      <c r="F105" s="222" t="s">
        <v>550</v>
      </c>
      <c r="G105" s="223" t="s">
        <v>196</v>
      </c>
      <c r="H105" s="224">
        <v>52</v>
      </c>
      <c r="I105" s="225"/>
      <c r="J105" s="226">
        <f>ROUND(I105*H105,2)</f>
        <v>0</v>
      </c>
      <c r="K105" s="222" t="s">
        <v>197</v>
      </c>
      <c r="L105" s="46"/>
      <c r="M105" s="227" t="s">
        <v>19</v>
      </c>
      <c r="N105" s="228" t="s">
        <v>40</v>
      </c>
      <c r="O105" s="86"/>
      <c r="P105" s="229">
        <f>O105*H105</f>
        <v>0</v>
      </c>
      <c r="Q105" s="229">
        <v>0</v>
      </c>
      <c r="R105" s="229">
        <f>Q105*H105</f>
        <v>0</v>
      </c>
      <c r="S105" s="229">
        <v>0</v>
      </c>
      <c r="T105" s="230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31" t="s">
        <v>161</v>
      </c>
      <c r="AT105" s="231" t="s">
        <v>144</v>
      </c>
      <c r="AU105" s="231" t="s">
        <v>79</v>
      </c>
      <c r="AY105" s="19" t="s">
        <v>141</v>
      </c>
      <c r="BE105" s="232">
        <f>IF(N105="základní",J105,0)</f>
        <v>0</v>
      </c>
      <c r="BF105" s="232">
        <f>IF(N105="snížená",J105,0)</f>
        <v>0</v>
      </c>
      <c r="BG105" s="232">
        <f>IF(N105="zákl. přenesená",J105,0)</f>
        <v>0</v>
      </c>
      <c r="BH105" s="232">
        <f>IF(N105="sníž. přenesená",J105,0)</f>
        <v>0</v>
      </c>
      <c r="BI105" s="232">
        <f>IF(N105="nulová",J105,0)</f>
        <v>0</v>
      </c>
      <c r="BJ105" s="19" t="s">
        <v>77</v>
      </c>
      <c r="BK105" s="232">
        <f>ROUND(I105*H105,2)</f>
        <v>0</v>
      </c>
      <c r="BL105" s="19" t="s">
        <v>161</v>
      </c>
      <c r="BM105" s="231" t="s">
        <v>551</v>
      </c>
    </row>
    <row r="106" s="13" customFormat="1">
      <c r="A106" s="13"/>
      <c r="B106" s="233"/>
      <c r="C106" s="234"/>
      <c r="D106" s="235" t="s">
        <v>170</v>
      </c>
      <c r="E106" s="236" t="s">
        <v>19</v>
      </c>
      <c r="F106" s="237" t="s">
        <v>552</v>
      </c>
      <c r="G106" s="234"/>
      <c r="H106" s="238">
        <v>52</v>
      </c>
      <c r="I106" s="239"/>
      <c r="J106" s="234"/>
      <c r="K106" s="234"/>
      <c r="L106" s="240"/>
      <c r="M106" s="241"/>
      <c r="N106" s="242"/>
      <c r="O106" s="242"/>
      <c r="P106" s="242"/>
      <c r="Q106" s="242"/>
      <c r="R106" s="242"/>
      <c r="S106" s="242"/>
      <c r="T106" s="24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4" t="s">
        <v>170</v>
      </c>
      <c r="AU106" s="244" t="s">
        <v>79</v>
      </c>
      <c r="AV106" s="13" t="s">
        <v>79</v>
      </c>
      <c r="AW106" s="13" t="s">
        <v>31</v>
      </c>
      <c r="AX106" s="13" t="s">
        <v>77</v>
      </c>
      <c r="AY106" s="244" t="s">
        <v>141</v>
      </c>
    </row>
    <row r="107" s="2" customFormat="1" ht="16.5" customHeight="1">
      <c r="A107" s="40"/>
      <c r="B107" s="41"/>
      <c r="C107" s="220" t="s">
        <v>172</v>
      </c>
      <c r="D107" s="220" t="s">
        <v>144</v>
      </c>
      <c r="E107" s="221" t="s">
        <v>553</v>
      </c>
      <c r="F107" s="222" t="s">
        <v>554</v>
      </c>
      <c r="G107" s="223" t="s">
        <v>196</v>
      </c>
      <c r="H107" s="224">
        <v>52</v>
      </c>
      <c r="I107" s="225"/>
      <c r="J107" s="226">
        <f>ROUND(I107*H107,2)</f>
        <v>0</v>
      </c>
      <c r="K107" s="222" t="s">
        <v>197</v>
      </c>
      <c r="L107" s="46"/>
      <c r="M107" s="227" t="s">
        <v>19</v>
      </c>
      <c r="N107" s="228" t="s">
        <v>40</v>
      </c>
      <c r="O107" s="86"/>
      <c r="P107" s="229">
        <f>O107*H107</f>
        <v>0</v>
      </c>
      <c r="Q107" s="229">
        <v>0</v>
      </c>
      <c r="R107" s="229">
        <f>Q107*H107</f>
        <v>0</v>
      </c>
      <c r="S107" s="229">
        <v>0</v>
      </c>
      <c r="T107" s="230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31" t="s">
        <v>161</v>
      </c>
      <c r="AT107" s="231" t="s">
        <v>144</v>
      </c>
      <c r="AU107" s="231" t="s">
        <v>79</v>
      </c>
      <c r="AY107" s="19" t="s">
        <v>141</v>
      </c>
      <c r="BE107" s="232">
        <f>IF(N107="základní",J107,0)</f>
        <v>0</v>
      </c>
      <c r="BF107" s="232">
        <f>IF(N107="snížená",J107,0)</f>
        <v>0</v>
      </c>
      <c r="BG107" s="232">
        <f>IF(N107="zákl. přenesená",J107,0)</f>
        <v>0</v>
      </c>
      <c r="BH107" s="232">
        <f>IF(N107="sníž. přenesená",J107,0)</f>
        <v>0</v>
      </c>
      <c r="BI107" s="232">
        <f>IF(N107="nulová",J107,0)</f>
        <v>0</v>
      </c>
      <c r="BJ107" s="19" t="s">
        <v>77</v>
      </c>
      <c r="BK107" s="232">
        <f>ROUND(I107*H107,2)</f>
        <v>0</v>
      </c>
      <c r="BL107" s="19" t="s">
        <v>161</v>
      </c>
      <c r="BM107" s="231" t="s">
        <v>555</v>
      </c>
    </row>
    <row r="108" s="13" customFormat="1">
      <c r="A108" s="13"/>
      <c r="B108" s="233"/>
      <c r="C108" s="234"/>
      <c r="D108" s="235" t="s">
        <v>170</v>
      </c>
      <c r="E108" s="236" t="s">
        <v>19</v>
      </c>
      <c r="F108" s="237" t="s">
        <v>556</v>
      </c>
      <c r="G108" s="234"/>
      <c r="H108" s="238">
        <v>52</v>
      </c>
      <c r="I108" s="239"/>
      <c r="J108" s="234"/>
      <c r="K108" s="234"/>
      <c r="L108" s="240"/>
      <c r="M108" s="241"/>
      <c r="N108" s="242"/>
      <c r="O108" s="242"/>
      <c r="P108" s="242"/>
      <c r="Q108" s="242"/>
      <c r="R108" s="242"/>
      <c r="S108" s="242"/>
      <c r="T108" s="24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4" t="s">
        <v>170</v>
      </c>
      <c r="AU108" s="244" t="s">
        <v>79</v>
      </c>
      <c r="AV108" s="13" t="s">
        <v>79</v>
      </c>
      <c r="AW108" s="13" t="s">
        <v>31</v>
      </c>
      <c r="AX108" s="13" t="s">
        <v>77</v>
      </c>
      <c r="AY108" s="244" t="s">
        <v>141</v>
      </c>
    </row>
    <row r="109" s="2" customFormat="1" ht="16.5" customHeight="1">
      <c r="A109" s="40"/>
      <c r="B109" s="41"/>
      <c r="C109" s="274" t="s">
        <v>179</v>
      </c>
      <c r="D109" s="274" t="s">
        <v>364</v>
      </c>
      <c r="E109" s="275" t="s">
        <v>557</v>
      </c>
      <c r="F109" s="276" t="s">
        <v>558</v>
      </c>
      <c r="G109" s="277" t="s">
        <v>280</v>
      </c>
      <c r="H109" s="278">
        <v>0.90000000000000002</v>
      </c>
      <c r="I109" s="279"/>
      <c r="J109" s="280">
        <f>ROUND(I109*H109,2)</f>
        <v>0</v>
      </c>
      <c r="K109" s="276" t="s">
        <v>197</v>
      </c>
      <c r="L109" s="281"/>
      <c r="M109" s="282" t="s">
        <v>19</v>
      </c>
      <c r="N109" s="283" t="s">
        <v>40</v>
      </c>
      <c r="O109" s="86"/>
      <c r="P109" s="229">
        <f>O109*H109</f>
        <v>0</v>
      </c>
      <c r="Q109" s="229">
        <v>0.001</v>
      </c>
      <c r="R109" s="229">
        <f>Q109*H109</f>
        <v>0.00090000000000000008</v>
      </c>
      <c r="S109" s="229">
        <v>0</v>
      </c>
      <c r="T109" s="230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31" t="s">
        <v>235</v>
      </c>
      <c r="AT109" s="231" t="s">
        <v>364</v>
      </c>
      <c r="AU109" s="231" t="s">
        <v>79</v>
      </c>
      <c r="AY109" s="19" t="s">
        <v>141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19" t="s">
        <v>77</v>
      </c>
      <c r="BK109" s="232">
        <f>ROUND(I109*H109,2)</f>
        <v>0</v>
      </c>
      <c r="BL109" s="19" t="s">
        <v>161</v>
      </c>
      <c r="BM109" s="231" t="s">
        <v>559</v>
      </c>
    </row>
    <row r="110" s="13" customFormat="1">
      <c r="A110" s="13"/>
      <c r="B110" s="233"/>
      <c r="C110" s="234"/>
      <c r="D110" s="235" t="s">
        <v>170</v>
      </c>
      <c r="E110" s="234"/>
      <c r="F110" s="237" t="s">
        <v>560</v>
      </c>
      <c r="G110" s="234"/>
      <c r="H110" s="238">
        <v>0.90000000000000002</v>
      </c>
      <c r="I110" s="239"/>
      <c r="J110" s="234"/>
      <c r="K110" s="234"/>
      <c r="L110" s="240"/>
      <c r="M110" s="241"/>
      <c r="N110" s="242"/>
      <c r="O110" s="242"/>
      <c r="P110" s="242"/>
      <c r="Q110" s="242"/>
      <c r="R110" s="242"/>
      <c r="S110" s="242"/>
      <c r="T110" s="24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4" t="s">
        <v>170</v>
      </c>
      <c r="AU110" s="244" t="s">
        <v>79</v>
      </c>
      <c r="AV110" s="13" t="s">
        <v>79</v>
      </c>
      <c r="AW110" s="13" t="s">
        <v>4</v>
      </c>
      <c r="AX110" s="13" t="s">
        <v>77</v>
      </c>
      <c r="AY110" s="244" t="s">
        <v>141</v>
      </c>
    </row>
    <row r="111" s="2" customFormat="1" ht="16.5" customHeight="1">
      <c r="A111" s="40"/>
      <c r="B111" s="41"/>
      <c r="C111" s="220" t="s">
        <v>235</v>
      </c>
      <c r="D111" s="220" t="s">
        <v>144</v>
      </c>
      <c r="E111" s="221" t="s">
        <v>441</v>
      </c>
      <c r="F111" s="222" t="s">
        <v>442</v>
      </c>
      <c r="G111" s="223" t="s">
        <v>196</v>
      </c>
      <c r="H111" s="224">
        <v>114.40000000000001</v>
      </c>
      <c r="I111" s="225"/>
      <c r="J111" s="226">
        <f>ROUND(I111*H111,2)</f>
        <v>0</v>
      </c>
      <c r="K111" s="222" t="s">
        <v>197</v>
      </c>
      <c r="L111" s="46"/>
      <c r="M111" s="227" t="s">
        <v>19</v>
      </c>
      <c r="N111" s="228" t="s">
        <v>40</v>
      </c>
      <c r="O111" s="86"/>
      <c r="P111" s="229">
        <f>O111*H111</f>
        <v>0</v>
      </c>
      <c r="Q111" s="229">
        <v>0</v>
      </c>
      <c r="R111" s="229">
        <f>Q111*H111</f>
        <v>0</v>
      </c>
      <c r="S111" s="229">
        <v>0</v>
      </c>
      <c r="T111" s="230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31" t="s">
        <v>161</v>
      </c>
      <c r="AT111" s="231" t="s">
        <v>144</v>
      </c>
      <c r="AU111" s="231" t="s">
        <v>79</v>
      </c>
      <c r="AY111" s="19" t="s">
        <v>141</v>
      </c>
      <c r="BE111" s="232">
        <f>IF(N111="základní",J111,0)</f>
        <v>0</v>
      </c>
      <c r="BF111" s="232">
        <f>IF(N111="snížená",J111,0)</f>
        <v>0</v>
      </c>
      <c r="BG111" s="232">
        <f>IF(N111="zákl. přenesená",J111,0)</f>
        <v>0</v>
      </c>
      <c r="BH111" s="232">
        <f>IF(N111="sníž. přenesená",J111,0)</f>
        <v>0</v>
      </c>
      <c r="BI111" s="232">
        <f>IF(N111="nulová",J111,0)</f>
        <v>0</v>
      </c>
      <c r="BJ111" s="19" t="s">
        <v>77</v>
      </c>
      <c r="BK111" s="232">
        <f>ROUND(I111*H111,2)</f>
        <v>0</v>
      </c>
      <c r="BL111" s="19" t="s">
        <v>161</v>
      </c>
      <c r="BM111" s="231" t="s">
        <v>561</v>
      </c>
    </row>
    <row r="112" s="2" customFormat="1" ht="16.5" customHeight="1">
      <c r="A112" s="40"/>
      <c r="B112" s="41"/>
      <c r="C112" s="220" t="s">
        <v>240</v>
      </c>
      <c r="D112" s="220" t="s">
        <v>144</v>
      </c>
      <c r="E112" s="221" t="s">
        <v>562</v>
      </c>
      <c r="F112" s="222" t="s">
        <v>563</v>
      </c>
      <c r="G112" s="223" t="s">
        <v>196</v>
      </c>
      <c r="H112" s="224">
        <v>52</v>
      </c>
      <c r="I112" s="225"/>
      <c r="J112" s="226">
        <f>ROUND(I112*H112,2)</f>
        <v>0</v>
      </c>
      <c r="K112" s="222" t="s">
        <v>197</v>
      </c>
      <c r="L112" s="46"/>
      <c r="M112" s="227" t="s">
        <v>19</v>
      </c>
      <c r="N112" s="228" t="s">
        <v>40</v>
      </c>
      <c r="O112" s="86"/>
      <c r="P112" s="229">
        <f>O112*H112</f>
        <v>0</v>
      </c>
      <c r="Q112" s="229">
        <v>0</v>
      </c>
      <c r="R112" s="229">
        <f>Q112*H112</f>
        <v>0</v>
      </c>
      <c r="S112" s="229">
        <v>0</v>
      </c>
      <c r="T112" s="23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31" t="s">
        <v>161</v>
      </c>
      <c r="AT112" s="231" t="s">
        <v>144</v>
      </c>
      <c r="AU112" s="231" t="s">
        <v>79</v>
      </c>
      <c r="AY112" s="19" t="s">
        <v>141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19" t="s">
        <v>77</v>
      </c>
      <c r="BK112" s="232">
        <f>ROUND(I112*H112,2)</f>
        <v>0</v>
      </c>
      <c r="BL112" s="19" t="s">
        <v>161</v>
      </c>
      <c r="BM112" s="231" t="s">
        <v>564</v>
      </c>
    </row>
    <row r="113" s="13" customFormat="1">
      <c r="A113" s="13"/>
      <c r="B113" s="233"/>
      <c r="C113" s="234"/>
      <c r="D113" s="235" t="s">
        <v>170</v>
      </c>
      <c r="E113" s="236" t="s">
        <v>19</v>
      </c>
      <c r="F113" s="237" t="s">
        <v>556</v>
      </c>
      <c r="G113" s="234"/>
      <c r="H113" s="238">
        <v>52</v>
      </c>
      <c r="I113" s="239"/>
      <c r="J113" s="234"/>
      <c r="K113" s="234"/>
      <c r="L113" s="240"/>
      <c r="M113" s="241"/>
      <c r="N113" s="242"/>
      <c r="O113" s="242"/>
      <c r="P113" s="242"/>
      <c r="Q113" s="242"/>
      <c r="R113" s="242"/>
      <c r="S113" s="242"/>
      <c r="T113" s="24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4" t="s">
        <v>170</v>
      </c>
      <c r="AU113" s="244" t="s">
        <v>79</v>
      </c>
      <c r="AV113" s="13" t="s">
        <v>79</v>
      </c>
      <c r="AW113" s="13" t="s">
        <v>31</v>
      </c>
      <c r="AX113" s="13" t="s">
        <v>77</v>
      </c>
      <c r="AY113" s="244" t="s">
        <v>141</v>
      </c>
    </row>
    <row r="114" s="2" customFormat="1" ht="16.5" customHeight="1">
      <c r="A114" s="40"/>
      <c r="B114" s="41"/>
      <c r="C114" s="220" t="s">
        <v>245</v>
      </c>
      <c r="D114" s="220" t="s">
        <v>144</v>
      </c>
      <c r="E114" s="221" t="s">
        <v>565</v>
      </c>
      <c r="F114" s="222" t="s">
        <v>566</v>
      </c>
      <c r="G114" s="223" t="s">
        <v>222</v>
      </c>
      <c r="H114" s="224">
        <v>1.3</v>
      </c>
      <c r="I114" s="225"/>
      <c r="J114" s="226">
        <f>ROUND(I114*H114,2)</f>
        <v>0</v>
      </c>
      <c r="K114" s="222" t="s">
        <v>197</v>
      </c>
      <c r="L114" s="46"/>
      <c r="M114" s="227" t="s">
        <v>19</v>
      </c>
      <c r="N114" s="228" t="s">
        <v>40</v>
      </c>
      <c r="O114" s="86"/>
      <c r="P114" s="229">
        <f>O114*H114</f>
        <v>0</v>
      </c>
      <c r="Q114" s="229">
        <v>0</v>
      </c>
      <c r="R114" s="229">
        <f>Q114*H114</f>
        <v>0</v>
      </c>
      <c r="S114" s="229">
        <v>0</v>
      </c>
      <c r="T114" s="230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31" t="s">
        <v>161</v>
      </c>
      <c r="AT114" s="231" t="s">
        <v>144</v>
      </c>
      <c r="AU114" s="231" t="s">
        <v>79</v>
      </c>
      <c r="AY114" s="19" t="s">
        <v>141</v>
      </c>
      <c r="BE114" s="232">
        <f>IF(N114="základní",J114,0)</f>
        <v>0</v>
      </c>
      <c r="BF114" s="232">
        <f>IF(N114="snížená",J114,0)</f>
        <v>0</v>
      </c>
      <c r="BG114" s="232">
        <f>IF(N114="zákl. přenesená",J114,0)</f>
        <v>0</v>
      </c>
      <c r="BH114" s="232">
        <f>IF(N114="sníž. přenesená",J114,0)</f>
        <v>0</v>
      </c>
      <c r="BI114" s="232">
        <f>IF(N114="nulová",J114,0)</f>
        <v>0</v>
      </c>
      <c r="BJ114" s="19" t="s">
        <v>77</v>
      </c>
      <c r="BK114" s="232">
        <f>ROUND(I114*H114,2)</f>
        <v>0</v>
      </c>
      <c r="BL114" s="19" t="s">
        <v>161</v>
      </c>
      <c r="BM114" s="231" t="s">
        <v>567</v>
      </c>
    </row>
    <row r="115" s="13" customFormat="1">
      <c r="A115" s="13"/>
      <c r="B115" s="233"/>
      <c r="C115" s="234"/>
      <c r="D115" s="235" t="s">
        <v>170</v>
      </c>
      <c r="E115" s="236" t="s">
        <v>19</v>
      </c>
      <c r="F115" s="237" t="s">
        <v>568</v>
      </c>
      <c r="G115" s="234"/>
      <c r="H115" s="238">
        <v>1.3</v>
      </c>
      <c r="I115" s="239"/>
      <c r="J115" s="234"/>
      <c r="K115" s="234"/>
      <c r="L115" s="240"/>
      <c r="M115" s="241"/>
      <c r="N115" s="242"/>
      <c r="O115" s="242"/>
      <c r="P115" s="242"/>
      <c r="Q115" s="242"/>
      <c r="R115" s="242"/>
      <c r="S115" s="242"/>
      <c r="T115" s="24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4" t="s">
        <v>170</v>
      </c>
      <c r="AU115" s="244" t="s">
        <v>79</v>
      </c>
      <c r="AV115" s="13" t="s">
        <v>79</v>
      </c>
      <c r="AW115" s="13" t="s">
        <v>31</v>
      </c>
      <c r="AX115" s="13" t="s">
        <v>77</v>
      </c>
      <c r="AY115" s="244" t="s">
        <v>141</v>
      </c>
    </row>
    <row r="116" s="12" customFormat="1" ht="22.8" customHeight="1">
      <c r="A116" s="12"/>
      <c r="B116" s="204"/>
      <c r="C116" s="205"/>
      <c r="D116" s="206" t="s">
        <v>68</v>
      </c>
      <c r="E116" s="218" t="s">
        <v>155</v>
      </c>
      <c r="F116" s="218" t="s">
        <v>569</v>
      </c>
      <c r="G116" s="205"/>
      <c r="H116" s="205"/>
      <c r="I116" s="208"/>
      <c r="J116" s="219">
        <f>BK116</f>
        <v>0</v>
      </c>
      <c r="K116" s="205"/>
      <c r="L116" s="210"/>
      <c r="M116" s="211"/>
      <c r="N116" s="212"/>
      <c r="O116" s="212"/>
      <c r="P116" s="213">
        <f>SUM(P117:P166)</f>
        <v>0</v>
      </c>
      <c r="Q116" s="212"/>
      <c r="R116" s="213">
        <f>SUM(R117:R166)</f>
        <v>43.432904249999993</v>
      </c>
      <c r="S116" s="212"/>
      <c r="T116" s="214">
        <f>SUM(T117:T166)</f>
        <v>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215" t="s">
        <v>77</v>
      </c>
      <c r="AT116" s="216" t="s">
        <v>68</v>
      </c>
      <c r="AU116" s="216" t="s">
        <v>77</v>
      </c>
      <c r="AY116" s="215" t="s">
        <v>141</v>
      </c>
      <c r="BK116" s="217">
        <f>SUM(BK117:BK166)</f>
        <v>0</v>
      </c>
    </row>
    <row r="117" s="2" customFormat="1" ht="16.5" customHeight="1">
      <c r="A117" s="40"/>
      <c r="B117" s="41"/>
      <c r="C117" s="220" t="s">
        <v>249</v>
      </c>
      <c r="D117" s="220" t="s">
        <v>144</v>
      </c>
      <c r="E117" s="221" t="s">
        <v>570</v>
      </c>
      <c r="F117" s="222" t="s">
        <v>571</v>
      </c>
      <c r="G117" s="223" t="s">
        <v>222</v>
      </c>
      <c r="H117" s="224">
        <v>87.006</v>
      </c>
      <c r="I117" s="225"/>
      <c r="J117" s="226">
        <f>ROUND(I117*H117,2)</f>
        <v>0</v>
      </c>
      <c r="K117" s="222" t="s">
        <v>197</v>
      </c>
      <c r="L117" s="46"/>
      <c r="M117" s="227" t="s">
        <v>19</v>
      </c>
      <c r="N117" s="228" t="s">
        <v>40</v>
      </c>
      <c r="O117" s="86"/>
      <c r="P117" s="229">
        <f>O117*H117</f>
        <v>0</v>
      </c>
      <c r="Q117" s="229">
        <v>0</v>
      </c>
      <c r="R117" s="229">
        <f>Q117*H117</f>
        <v>0</v>
      </c>
      <c r="S117" s="229">
        <v>0</v>
      </c>
      <c r="T117" s="230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31" t="s">
        <v>161</v>
      </c>
      <c r="AT117" s="231" t="s">
        <v>144</v>
      </c>
      <c r="AU117" s="231" t="s">
        <v>79</v>
      </c>
      <c r="AY117" s="19" t="s">
        <v>141</v>
      </c>
      <c r="BE117" s="232">
        <f>IF(N117="základní",J117,0)</f>
        <v>0</v>
      </c>
      <c r="BF117" s="232">
        <f>IF(N117="snížená",J117,0)</f>
        <v>0</v>
      </c>
      <c r="BG117" s="232">
        <f>IF(N117="zákl. přenesená",J117,0)</f>
        <v>0</v>
      </c>
      <c r="BH117" s="232">
        <f>IF(N117="sníž. přenesená",J117,0)</f>
        <v>0</v>
      </c>
      <c r="BI117" s="232">
        <f>IF(N117="nulová",J117,0)</f>
        <v>0</v>
      </c>
      <c r="BJ117" s="19" t="s">
        <v>77</v>
      </c>
      <c r="BK117" s="232">
        <f>ROUND(I117*H117,2)</f>
        <v>0</v>
      </c>
      <c r="BL117" s="19" t="s">
        <v>161</v>
      </c>
      <c r="BM117" s="231" t="s">
        <v>572</v>
      </c>
    </row>
    <row r="118" s="14" customFormat="1">
      <c r="A118" s="14"/>
      <c r="B118" s="250"/>
      <c r="C118" s="251"/>
      <c r="D118" s="235" t="s">
        <v>170</v>
      </c>
      <c r="E118" s="252" t="s">
        <v>19</v>
      </c>
      <c r="F118" s="253" t="s">
        <v>573</v>
      </c>
      <c r="G118" s="251"/>
      <c r="H118" s="252" t="s">
        <v>19</v>
      </c>
      <c r="I118" s="254"/>
      <c r="J118" s="251"/>
      <c r="K118" s="251"/>
      <c r="L118" s="255"/>
      <c r="M118" s="256"/>
      <c r="N118" s="257"/>
      <c r="O118" s="257"/>
      <c r="P118" s="257"/>
      <c r="Q118" s="257"/>
      <c r="R118" s="257"/>
      <c r="S118" s="257"/>
      <c r="T118" s="258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9" t="s">
        <v>170</v>
      </c>
      <c r="AU118" s="259" t="s">
        <v>79</v>
      </c>
      <c r="AV118" s="14" t="s">
        <v>77</v>
      </c>
      <c r="AW118" s="14" t="s">
        <v>31</v>
      </c>
      <c r="AX118" s="14" t="s">
        <v>69</v>
      </c>
      <c r="AY118" s="259" t="s">
        <v>141</v>
      </c>
    </row>
    <row r="119" s="13" customFormat="1">
      <c r="A119" s="13"/>
      <c r="B119" s="233"/>
      <c r="C119" s="234"/>
      <c r="D119" s="235" t="s">
        <v>170</v>
      </c>
      <c r="E119" s="236" t="s">
        <v>19</v>
      </c>
      <c r="F119" s="237" t="s">
        <v>574</v>
      </c>
      <c r="G119" s="234"/>
      <c r="H119" s="238">
        <v>19.966000000000001</v>
      </c>
      <c r="I119" s="239"/>
      <c r="J119" s="234"/>
      <c r="K119" s="234"/>
      <c r="L119" s="240"/>
      <c r="M119" s="241"/>
      <c r="N119" s="242"/>
      <c r="O119" s="242"/>
      <c r="P119" s="242"/>
      <c r="Q119" s="242"/>
      <c r="R119" s="242"/>
      <c r="S119" s="242"/>
      <c r="T119" s="24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4" t="s">
        <v>170</v>
      </c>
      <c r="AU119" s="244" t="s">
        <v>79</v>
      </c>
      <c r="AV119" s="13" t="s">
        <v>79</v>
      </c>
      <c r="AW119" s="13" t="s">
        <v>31</v>
      </c>
      <c r="AX119" s="13" t="s">
        <v>69</v>
      </c>
      <c r="AY119" s="244" t="s">
        <v>141</v>
      </c>
    </row>
    <row r="120" s="13" customFormat="1">
      <c r="A120" s="13"/>
      <c r="B120" s="233"/>
      <c r="C120" s="234"/>
      <c r="D120" s="235" t="s">
        <v>170</v>
      </c>
      <c r="E120" s="236" t="s">
        <v>19</v>
      </c>
      <c r="F120" s="237" t="s">
        <v>575</v>
      </c>
      <c r="G120" s="234"/>
      <c r="H120" s="238">
        <v>20.539999999999999</v>
      </c>
      <c r="I120" s="239"/>
      <c r="J120" s="234"/>
      <c r="K120" s="234"/>
      <c r="L120" s="240"/>
      <c r="M120" s="241"/>
      <c r="N120" s="242"/>
      <c r="O120" s="242"/>
      <c r="P120" s="242"/>
      <c r="Q120" s="242"/>
      <c r="R120" s="242"/>
      <c r="S120" s="242"/>
      <c r="T120" s="24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4" t="s">
        <v>170</v>
      </c>
      <c r="AU120" s="244" t="s">
        <v>79</v>
      </c>
      <c r="AV120" s="13" t="s">
        <v>79</v>
      </c>
      <c r="AW120" s="13" t="s">
        <v>31</v>
      </c>
      <c r="AX120" s="13" t="s">
        <v>69</v>
      </c>
      <c r="AY120" s="244" t="s">
        <v>141</v>
      </c>
    </row>
    <row r="121" s="13" customFormat="1">
      <c r="A121" s="13"/>
      <c r="B121" s="233"/>
      <c r="C121" s="234"/>
      <c r="D121" s="235" t="s">
        <v>170</v>
      </c>
      <c r="E121" s="236" t="s">
        <v>19</v>
      </c>
      <c r="F121" s="237" t="s">
        <v>576</v>
      </c>
      <c r="G121" s="234"/>
      <c r="H121" s="238">
        <v>46.5</v>
      </c>
      <c r="I121" s="239"/>
      <c r="J121" s="234"/>
      <c r="K121" s="234"/>
      <c r="L121" s="240"/>
      <c r="M121" s="241"/>
      <c r="N121" s="242"/>
      <c r="O121" s="242"/>
      <c r="P121" s="242"/>
      <c r="Q121" s="242"/>
      <c r="R121" s="242"/>
      <c r="S121" s="242"/>
      <c r="T121" s="24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44" t="s">
        <v>170</v>
      </c>
      <c r="AU121" s="244" t="s">
        <v>79</v>
      </c>
      <c r="AV121" s="13" t="s">
        <v>79</v>
      </c>
      <c r="AW121" s="13" t="s">
        <v>31</v>
      </c>
      <c r="AX121" s="13" t="s">
        <v>69</v>
      </c>
      <c r="AY121" s="244" t="s">
        <v>141</v>
      </c>
    </row>
    <row r="122" s="15" customFormat="1">
      <c r="A122" s="15"/>
      <c r="B122" s="260"/>
      <c r="C122" s="261"/>
      <c r="D122" s="235" t="s">
        <v>170</v>
      </c>
      <c r="E122" s="262" t="s">
        <v>19</v>
      </c>
      <c r="F122" s="263" t="s">
        <v>230</v>
      </c>
      <c r="G122" s="261"/>
      <c r="H122" s="264">
        <v>87.006</v>
      </c>
      <c r="I122" s="265"/>
      <c r="J122" s="261"/>
      <c r="K122" s="261"/>
      <c r="L122" s="266"/>
      <c r="M122" s="267"/>
      <c r="N122" s="268"/>
      <c r="O122" s="268"/>
      <c r="P122" s="268"/>
      <c r="Q122" s="268"/>
      <c r="R122" s="268"/>
      <c r="S122" s="268"/>
      <c r="T122" s="269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T122" s="270" t="s">
        <v>170</v>
      </c>
      <c r="AU122" s="270" t="s">
        <v>79</v>
      </c>
      <c r="AV122" s="15" t="s">
        <v>161</v>
      </c>
      <c r="AW122" s="15" t="s">
        <v>31</v>
      </c>
      <c r="AX122" s="15" t="s">
        <v>77</v>
      </c>
      <c r="AY122" s="270" t="s">
        <v>141</v>
      </c>
    </row>
    <row r="123" s="2" customFormat="1" ht="16.5" customHeight="1">
      <c r="A123" s="40"/>
      <c r="B123" s="41"/>
      <c r="C123" s="220" t="s">
        <v>256</v>
      </c>
      <c r="D123" s="220" t="s">
        <v>144</v>
      </c>
      <c r="E123" s="221" t="s">
        <v>577</v>
      </c>
      <c r="F123" s="222" t="s">
        <v>578</v>
      </c>
      <c r="G123" s="223" t="s">
        <v>196</v>
      </c>
      <c r="H123" s="224">
        <v>158.97</v>
      </c>
      <c r="I123" s="225"/>
      <c r="J123" s="226">
        <f>ROUND(I123*H123,2)</f>
        <v>0</v>
      </c>
      <c r="K123" s="222" t="s">
        <v>197</v>
      </c>
      <c r="L123" s="46"/>
      <c r="M123" s="227" t="s">
        <v>19</v>
      </c>
      <c r="N123" s="228" t="s">
        <v>40</v>
      </c>
      <c r="O123" s="86"/>
      <c r="P123" s="229">
        <f>O123*H123</f>
        <v>0</v>
      </c>
      <c r="Q123" s="229">
        <v>0.041739999999999999</v>
      </c>
      <c r="R123" s="229">
        <f>Q123*H123</f>
        <v>6.6354077999999994</v>
      </c>
      <c r="S123" s="229">
        <v>0</v>
      </c>
      <c r="T123" s="230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31" t="s">
        <v>161</v>
      </c>
      <c r="AT123" s="231" t="s">
        <v>144</v>
      </c>
      <c r="AU123" s="231" t="s">
        <v>79</v>
      </c>
      <c r="AY123" s="19" t="s">
        <v>141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19" t="s">
        <v>77</v>
      </c>
      <c r="BK123" s="232">
        <f>ROUND(I123*H123,2)</f>
        <v>0</v>
      </c>
      <c r="BL123" s="19" t="s">
        <v>161</v>
      </c>
      <c r="BM123" s="231" t="s">
        <v>579</v>
      </c>
    </row>
    <row r="124" s="14" customFormat="1">
      <c r="A124" s="14"/>
      <c r="B124" s="250"/>
      <c r="C124" s="251"/>
      <c r="D124" s="235" t="s">
        <v>170</v>
      </c>
      <c r="E124" s="252" t="s">
        <v>19</v>
      </c>
      <c r="F124" s="253" t="s">
        <v>580</v>
      </c>
      <c r="G124" s="251"/>
      <c r="H124" s="252" t="s">
        <v>19</v>
      </c>
      <c r="I124" s="254"/>
      <c r="J124" s="251"/>
      <c r="K124" s="251"/>
      <c r="L124" s="255"/>
      <c r="M124" s="256"/>
      <c r="N124" s="257"/>
      <c r="O124" s="257"/>
      <c r="P124" s="257"/>
      <c r="Q124" s="257"/>
      <c r="R124" s="257"/>
      <c r="S124" s="257"/>
      <c r="T124" s="258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9" t="s">
        <v>170</v>
      </c>
      <c r="AU124" s="259" t="s">
        <v>79</v>
      </c>
      <c r="AV124" s="14" t="s">
        <v>77</v>
      </c>
      <c r="AW124" s="14" t="s">
        <v>31</v>
      </c>
      <c r="AX124" s="14" t="s">
        <v>69</v>
      </c>
      <c r="AY124" s="259" t="s">
        <v>141</v>
      </c>
    </row>
    <row r="125" s="13" customFormat="1">
      <c r="A125" s="13"/>
      <c r="B125" s="233"/>
      <c r="C125" s="234"/>
      <c r="D125" s="235" t="s">
        <v>170</v>
      </c>
      <c r="E125" s="236" t="s">
        <v>19</v>
      </c>
      <c r="F125" s="237" t="s">
        <v>581</v>
      </c>
      <c r="G125" s="234"/>
      <c r="H125" s="238">
        <v>39.799999999999997</v>
      </c>
      <c r="I125" s="239"/>
      <c r="J125" s="234"/>
      <c r="K125" s="234"/>
      <c r="L125" s="240"/>
      <c r="M125" s="241"/>
      <c r="N125" s="242"/>
      <c r="O125" s="242"/>
      <c r="P125" s="242"/>
      <c r="Q125" s="242"/>
      <c r="R125" s="242"/>
      <c r="S125" s="242"/>
      <c r="T125" s="24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4" t="s">
        <v>170</v>
      </c>
      <c r="AU125" s="244" t="s">
        <v>79</v>
      </c>
      <c r="AV125" s="13" t="s">
        <v>79</v>
      </c>
      <c r="AW125" s="13" t="s">
        <v>31</v>
      </c>
      <c r="AX125" s="13" t="s">
        <v>69</v>
      </c>
      <c r="AY125" s="244" t="s">
        <v>141</v>
      </c>
    </row>
    <row r="126" s="13" customFormat="1">
      <c r="A126" s="13"/>
      <c r="B126" s="233"/>
      <c r="C126" s="234"/>
      <c r="D126" s="235" t="s">
        <v>170</v>
      </c>
      <c r="E126" s="236" t="s">
        <v>19</v>
      </c>
      <c r="F126" s="237" t="s">
        <v>582</v>
      </c>
      <c r="G126" s="234"/>
      <c r="H126" s="238">
        <v>8.5</v>
      </c>
      <c r="I126" s="239"/>
      <c r="J126" s="234"/>
      <c r="K126" s="234"/>
      <c r="L126" s="240"/>
      <c r="M126" s="241"/>
      <c r="N126" s="242"/>
      <c r="O126" s="242"/>
      <c r="P126" s="242"/>
      <c r="Q126" s="242"/>
      <c r="R126" s="242"/>
      <c r="S126" s="242"/>
      <c r="T126" s="24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4" t="s">
        <v>170</v>
      </c>
      <c r="AU126" s="244" t="s">
        <v>79</v>
      </c>
      <c r="AV126" s="13" t="s">
        <v>79</v>
      </c>
      <c r="AW126" s="13" t="s">
        <v>31</v>
      </c>
      <c r="AX126" s="13" t="s">
        <v>69</v>
      </c>
      <c r="AY126" s="244" t="s">
        <v>141</v>
      </c>
    </row>
    <row r="127" s="14" customFormat="1">
      <c r="A127" s="14"/>
      <c r="B127" s="250"/>
      <c r="C127" s="251"/>
      <c r="D127" s="235" t="s">
        <v>170</v>
      </c>
      <c r="E127" s="252" t="s">
        <v>19</v>
      </c>
      <c r="F127" s="253" t="s">
        <v>583</v>
      </c>
      <c r="G127" s="251"/>
      <c r="H127" s="252" t="s">
        <v>19</v>
      </c>
      <c r="I127" s="254"/>
      <c r="J127" s="251"/>
      <c r="K127" s="251"/>
      <c r="L127" s="255"/>
      <c r="M127" s="256"/>
      <c r="N127" s="257"/>
      <c r="O127" s="257"/>
      <c r="P127" s="257"/>
      <c r="Q127" s="257"/>
      <c r="R127" s="257"/>
      <c r="S127" s="257"/>
      <c r="T127" s="258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9" t="s">
        <v>170</v>
      </c>
      <c r="AU127" s="259" t="s">
        <v>79</v>
      </c>
      <c r="AV127" s="14" t="s">
        <v>77</v>
      </c>
      <c r="AW127" s="14" t="s">
        <v>31</v>
      </c>
      <c r="AX127" s="14" t="s">
        <v>69</v>
      </c>
      <c r="AY127" s="259" t="s">
        <v>141</v>
      </c>
    </row>
    <row r="128" s="13" customFormat="1">
      <c r="A128" s="13"/>
      <c r="B128" s="233"/>
      <c r="C128" s="234"/>
      <c r="D128" s="235" t="s">
        <v>170</v>
      </c>
      <c r="E128" s="236" t="s">
        <v>19</v>
      </c>
      <c r="F128" s="237" t="s">
        <v>584</v>
      </c>
      <c r="G128" s="234"/>
      <c r="H128" s="238">
        <v>0</v>
      </c>
      <c r="I128" s="239"/>
      <c r="J128" s="234"/>
      <c r="K128" s="234"/>
      <c r="L128" s="240"/>
      <c r="M128" s="241"/>
      <c r="N128" s="242"/>
      <c r="O128" s="242"/>
      <c r="P128" s="242"/>
      <c r="Q128" s="242"/>
      <c r="R128" s="242"/>
      <c r="S128" s="242"/>
      <c r="T128" s="24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4" t="s">
        <v>170</v>
      </c>
      <c r="AU128" s="244" t="s">
        <v>79</v>
      </c>
      <c r="AV128" s="13" t="s">
        <v>79</v>
      </c>
      <c r="AW128" s="13" t="s">
        <v>31</v>
      </c>
      <c r="AX128" s="13" t="s">
        <v>69</v>
      </c>
      <c r="AY128" s="244" t="s">
        <v>141</v>
      </c>
    </row>
    <row r="129" s="13" customFormat="1">
      <c r="A129" s="13"/>
      <c r="B129" s="233"/>
      <c r="C129" s="234"/>
      <c r="D129" s="235" t="s">
        <v>170</v>
      </c>
      <c r="E129" s="236" t="s">
        <v>19</v>
      </c>
      <c r="F129" s="237" t="s">
        <v>585</v>
      </c>
      <c r="G129" s="234"/>
      <c r="H129" s="238">
        <v>0</v>
      </c>
      <c r="I129" s="239"/>
      <c r="J129" s="234"/>
      <c r="K129" s="234"/>
      <c r="L129" s="240"/>
      <c r="M129" s="241"/>
      <c r="N129" s="242"/>
      <c r="O129" s="242"/>
      <c r="P129" s="242"/>
      <c r="Q129" s="242"/>
      <c r="R129" s="242"/>
      <c r="S129" s="242"/>
      <c r="T129" s="24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4" t="s">
        <v>170</v>
      </c>
      <c r="AU129" s="244" t="s">
        <v>79</v>
      </c>
      <c r="AV129" s="13" t="s">
        <v>79</v>
      </c>
      <c r="AW129" s="13" t="s">
        <v>31</v>
      </c>
      <c r="AX129" s="13" t="s">
        <v>69</v>
      </c>
      <c r="AY129" s="244" t="s">
        <v>141</v>
      </c>
    </row>
    <row r="130" s="14" customFormat="1">
      <c r="A130" s="14"/>
      <c r="B130" s="250"/>
      <c r="C130" s="251"/>
      <c r="D130" s="235" t="s">
        <v>170</v>
      </c>
      <c r="E130" s="252" t="s">
        <v>19</v>
      </c>
      <c r="F130" s="253" t="s">
        <v>580</v>
      </c>
      <c r="G130" s="251"/>
      <c r="H130" s="252" t="s">
        <v>19</v>
      </c>
      <c r="I130" s="254"/>
      <c r="J130" s="251"/>
      <c r="K130" s="251"/>
      <c r="L130" s="255"/>
      <c r="M130" s="256"/>
      <c r="N130" s="257"/>
      <c r="O130" s="257"/>
      <c r="P130" s="257"/>
      <c r="Q130" s="257"/>
      <c r="R130" s="257"/>
      <c r="S130" s="257"/>
      <c r="T130" s="258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59" t="s">
        <v>170</v>
      </c>
      <c r="AU130" s="259" t="s">
        <v>79</v>
      </c>
      <c r="AV130" s="14" t="s">
        <v>77</v>
      </c>
      <c r="AW130" s="14" t="s">
        <v>31</v>
      </c>
      <c r="AX130" s="14" t="s">
        <v>69</v>
      </c>
      <c r="AY130" s="259" t="s">
        <v>141</v>
      </c>
    </row>
    <row r="131" s="13" customFormat="1">
      <c r="A131" s="13"/>
      <c r="B131" s="233"/>
      <c r="C131" s="234"/>
      <c r="D131" s="235" t="s">
        <v>170</v>
      </c>
      <c r="E131" s="236" t="s">
        <v>19</v>
      </c>
      <c r="F131" s="237" t="s">
        <v>586</v>
      </c>
      <c r="G131" s="234"/>
      <c r="H131" s="238">
        <v>49.700000000000003</v>
      </c>
      <c r="I131" s="239"/>
      <c r="J131" s="234"/>
      <c r="K131" s="234"/>
      <c r="L131" s="240"/>
      <c r="M131" s="241"/>
      <c r="N131" s="242"/>
      <c r="O131" s="242"/>
      <c r="P131" s="242"/>
      <c r="Q131" s="242"/>
      <c r="R131" s="242"/>
      <c r="S131" s="242"/>
      <c r="T131" s="24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4" t="s">
        <v>170</v>
      </c>
      <c r="AU131" s="244" t="s">
        <v>79</v>
      </c>
      <c r="AV131" s="13" t="s">
        <v>79</v>
      </c>
      <c r="AW131" s="13" t="s">
        <v>31</v>
      </c>
      <c r="AX131" s="13" t="s">
        <v>69</v>
      </c>
      <c r="AY131" s="244" t="s">
        <v>141</v>
      </c>
    </row>
    <row r="132" s="13" customFormat="1">
      <c r="A132" s="13"/>
      <c r="B132" s="233"/>
      <c r="C132" s="234"/>
      <c r="D132" s="235" t="s">
        <v>170</v>
      </c>
      <c r="E132" s="236" t="s">
        <v>19</v>
      </c>
      <c r="F132" s="237" t="s">
        <v>587</v>
      </c>
      <c r="G132" s="234"/>
      <c r="H132" s="238">
        <v>13.01</v>
      </c>
      <c r="I132" s="239"/>
      <c r="J132" s="234"/>
      <c r="K132" s="234"/>
      <c r="L132" s="240"/>
      <c r="M132" s="241"/>
      <c r="N132" s="242"/>
      <c r="O132" s="242"/>
      <c r="P132" s="242"/>
      <c r="Q132" s="242"/>
      <c r="R132" s="242"/>
      <c r="S132" s="242"/>
      <c r="T132" s="24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4" t="s">
        <v>170</v>
      </c>
      <c r="AU132" s="244" t="s">
        <v>79</v>
      </c>
      <c r="AV132" s="13" t="s">
        <v>79</v>
      </c>
      <c r="AW132" s="13" t="s">
        <v>31</v>
      </c>
      <c r="AX132" s="13" t="s">
        <v>69</v>
      </c>
      <c r="AY132" s="244" t="s">
        <v>141</v>
      </c>
    </row>
    <row r="133" s="14" customFormat="1">
      <c r="A133" s="14"/>
      <c r="B133" s="250"/>
      <c r="C133" s="251"/>
      <c r="D133" s="235" t="s">
        <v>170</v>
      </c>
      <c r="E133" s="252" t="s">
        <v>19</v>
      </c>
      <c r="F133" s="253" t="s">
        <v>583</v>
      </c>
      <c r="G133" s="251"/>
      <c r="H133" s="252" t="s">
        <v>19</v>
      </c>
      <c r="I133" s="254"/>
      <c r="J133" s="251"/>
      <c r="K133" s="251"/>
      <c r="L133" s="255"/>
      <c r="M133" s="256"/>
      <c r="N133" s="257"/>
      <c r="O133" s="257"/>
      <c r="P133" s="257"/>
      <c r="Q133" s="257"/>
      <c r="R133" s="257"/>
      <c r="S133" s="257"/>
      <c r="T133" s="258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9" t="s">
        <v>170</v>
      </c>
      <c r="AU133" s="259" t="s">
        <v>79</v>
      </c>
      <c r="AV133" s="14" t="s">
        <v>77</v>
      </c>
      <c r="AW133" s="14" t="s">
        <v>31</v>
      </c>
      <c r="AX133" s="14" t="s">
        <v>69</v>
      </c>
      <c r="AY133" s="259" t="s">
        <v>141</v>
      </c>
    </row>
    <row r="134" s="13" customFormat="1">
      <c r="A134" s="13"/>
      <c r="B134" s="233"/>
      <c r="C134" s="234"/>
      <c r="D134" s="235" t="s">
        <v>170</v>
      </c>
      <c r="E134" s="236" t="s">
        <v>19</v>
      </c>
      <c r="F134" s="237" t="s">
        <v>588</v>
      </c>
      <c r="G134" s="234"/>
      <c r="H134" s="238">
        <v>35.340000000000003</v>
      </c>
      <c r="I134" s="239"/>
      <c r="J134" s="234"/>
      <c r="K134" s="234"/>
      <c r="L134" s="240"/>
      <c r="M134" s="241"/>
      <c r="N134" s="242"/>
      <c r="O134" s="242"/>
      <c r="P134" s="242"/>
      <c r="Q134" s="242"/>
      <c r="R134" s="242"/>
      <c r="S134" s="242"/>
      <c r="T134" s="24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4" t="s">
        <v>170</v>
      </c>
      <c r="AU134" s="244" t="s">
        <v>79</v>
      </c>
      <c r="AV134" s="13" t="s">
        <v>79</v>
      </c>
      <c r="AW134" s="13" t="s">
        <v>31</v>
      </c>
      <c r="AX134" s="13" t="s">
        <v>69</v>
      </c>
      <c r="AY134" s="244" t="s">
        <v>141</v>
      </c>
    </row>
    <row r="135" s="13" customFormat="1">
      <c r="A135" s="13"/>
      <c r="B135" s="233"/>
      <c r="C135" s="234"/>
      <c r="D135" s="235" t="s">
        <v>170</v>
      </c>
      <c r="E135" s="236" t="s">
        <v>19</v>
      </c>
      <c r="F135" s="237" t="s">
        <v>589</v>
      </c>
      <c r="G135" s="234"/>
      <c r="H135" s="238">
        <v>12.619999999999999</v>
      </c>
      <c r="I135" s="239"/>
      <c r="J135" s="234"/>
      <c r="K135" s="234"/>
      <c r="L135" s="240"/>
      <c r="M135" s="241"/>
      <c r="N135" s="242"/>
      <c r="O135" s="242"/>
      <c r="P135" s="242"/>
      <c r="Q135" s="242"/>
      <c r="R135" s="242"/>
      <c r="S135" s="242"/>
      <c r="T135" s="24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4" t="s">
        <v>170</v>
      </c>
      <c r="AU135" s="244" t="s">
        <v>79</v>
      </c>
      <c r="AV135" s="13" t="s">
        <v>79</v>
      </c>
      <c r="AW135" s="13" t="s">
        <v>31</v>
      </c>
      <c r="AX135" s="13" t="s">
        <v>69</v>
      </c>
      <c r="AY135" s="244" t="s">
        <v>141</v>
      </c>
    </row>
    <row r="136" s="15" customFormat="1">
      <c r="A136" s="15"/>
      <c r="B136" s="260"/>
      <c r="C136" s="261"/>
      <c r="D136" s="235" t="s">
        <v>170</v>
      </c>
      <c r="E136" s="262" t="s">
        <v>19</v>
      </c>
      <c r="F136" s="263" t="s">
        <v>230</v>
      </c>
      <c r="G136" s="261"/>
      <c r="H136" s="264">
        <v>158.97</v>
      </c>
      <c r="I136" s="265"/>
      <c r="J136" s="261"/>
      <c r="K136" s="261"/>
      <c r="L136" s="266"/>
      <c r="M136" s="267"/>
      <c r="N136" s="268"/>
      <c r="O136" s="268"/>
      <c r="P136" s="268"/>
      <c r="Q136" s="268"/>
      <c r="R136" s="268"/>
      <c r="S136" s="268"/>
      <c r="T136" s="269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70" t="s">
        <v>170</v>
      </c>
      <c r="AU136" s="270" t="s">
        <v>79</v>
      </c>
      <c r="AV136" s="15" t="s">
        <v>161</v>
      </c>
      <c r="AW136" s="15" t="s">
        <v>31</v>
      </c>
      <c r="AX136" s="15" t="s">
        <v>77</v>
      </c>
      <c r="AY136" s="270" t="s">
        <v>141</v>
      </c>
    </row>
    <row r="137" s="2" customFormat="1" ht="16.5" customHeight="1">
      <c r="A137" s="40"/>
      <c r="B137" s="41"/>
      <c r="C137" s="220" t="s">
        <v>261</v>
      </c>
      <c r="D137" s="220" t="s">
        <v>144</v>
      </c>
      <c r="E137" s="221" t="s">
        <v>590</v>
      </c>
      <c r="F137" s="222" t="s">
        <v>591</v>
      </c>
      <c r="G137" s="223" t="s">
        <v>196</v>
      </c>
      <c r="H137" s="224">
        <v>158.97</v>
      </c>
      <c r="I137" s="225"/>
      <c r="J137" s="226">
        <f>ROUND(I137*H137,2)</f>
        <v>0</v>
      </c>
      <c r="K137" s="222" t="s">
        <v>197</v>
      </c>
      <c r="L137" s="46"/>
      <c r="M137" s="227" t="s">
        <v>19</v>
      </c>
      <c r="N137" s="228" t="s">
        <v>40</v>
      </c>
      <c r="O137" s="86"/>
      <c r="P137" s="229">
        <f>O137*H137</f>
        <v>0</v>
      </c>
      <c r="Q137" s="229">
        <v>2.0000000000000002E-05</v>
      </c>
      <c r="R137" s="229">
        <f>Q137*H137</f>
        <v>0.0031794000000000002</v>
      </c>
      <c r="S137" s="229">
        <v>0</v>
      </c>
      <c r="T137" s="230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31" t="s">
        <v>161</v>
      </c>
      <c r="AT137" s="231" t="s">
        <v>144</v>
      </c>
      <c r="AU137" s="231" t="s">
        <v>79</v>
      </c>
      <c r="AY137" s="19" t="s">
        <v>141</v>
      </c>
      <c r="BE137" s="232">
        <f>IF(N137="základní",J137,0)</f>
        <v>0</v>
      </c>
      <c r="BF137" s="232">
        <f>IF(N137="snížená",J137,0)</f>
        <v>0</v>
      </c>
      <c r="BG137" s="232">
        <f>IF(N137="zákl. přenesená",J137,0)</f>
        <v>0</v>
      </c>
      <c r="BH137" s="232">
        <f>IF(N137="sníž. přenesená",J137,0)</f>
        <v>0</v>
      </c>
      <c r="BI137" s="232">
        <f>IF(N137="nulová",J137,0)</f>
        <v>0</v>
      </c>
      <c r="BJ137" s="19" t="s">
        <v>77</v>
      </c>
      <c r="BK137" s="232">
        <f>ROUND(I137*H137,2)</f>
        <v>0</v>
      </c>
      <c r="BL137" s="19" t="s">
        <v>161</v>
      </c>
      <c r="BM137" s="231" t="s">
        <v>592</v>
      </c>
    </row>
    <row r="138" s="14" customFormat="1">
      <c r="A138" s="14"/>
      <c r="B138" s="250"/>
      <c r="C138" s="251"/>
      <c r="D138" s="235" t="s">
        <v>170</v>
      </c>
      <c r="E138" s="252" t="s">
        <v>19</v>
      </c>
      <c r="F138" s="253" t="s">
        <v>580</v>
      </c>
      <c r="G138" s="251"/>
      <c r="H138" s="252" t="s">
        <v>19</v>
      </c>
      <c r="I138" s="254"/>
      <c r="J138" s="251"/>
      <c r="K138" s="251"/>
      <c r="L138" s="255"/>
      <c r="M138" s="256"/>
      <c r="N138" s="257"/>
      <c r="O138" s="257"/>
      <c r="P138" s="257"/>
      <c r="Q138" s="257"/>
      <c r="R138" s="257"/>
      <c r="S138" s="257"/>
      <c r="T138" s="258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9" t="s">
        <v>170</v>
      </c>
      <c r="AU138" s="259" t="s">
        <v>79</v>
      </c>
      <c r="AV138" s="14" t="s">
        <v>77</v>
      </c>
      <c r="AW138" s="14" t="s">
        <v>31</v>
      </c>
      <c r="AX138" s="14" t="s">
        <v>69</v>
      </c>
      <c r="AY138" s="259" t="s">
        <v>141</v>
      </c>
    </row>
    <row r="139" s="13" customFormat="1">
      <c r="A139" s="13"/>
      <c r="B139" s="233"/>
      <c r="C139" s="234"/>
      <c r="D139" s="235" t="s">
        <v>170</v>
      </c>
      <c r="E139" s="236" t="s">
        <v>19</v>
      </c>
      <c r="F139" s="237" t="s">
        <v>581</v>
      </c>
      <c r="G139" s="234"/>
      <c r="H139" s="238">
        <v>39.799999999999997</v>
      </c>
      <c r="I139" s="239"/>
      <c r="J139" s="234"/>
      <c r="K139" s="234"/>
      <c r="L139" s="240"/>
      <c r="M139" s="241"/>
      <c r="N139" s="242"/>
      <c r="O139" s="242"/>
      <c r="P139" s="242"/>
      <c r="Q139" s="242"/>
      <c r="R139" s="242"/>
      <c r="S139" s="242"/>
      <c r="T139" s="24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4" t="s">
        <v>170</v>
      </c>
      <c r="AU139" s="244" t="s">
        <v>79</v>
      </c>
      <c r="AV139" s="13" t="s">
        <v>79</v>
      </c>
      <c r="AW139" s="13" t="s">
        <v>31</v>
      </c>
      <c r="AX139" s="13" t="s">
        <v>69</v>
      </c>
      <c r="AY139" s="244" t="s">
        <v>141</v>
      </c>
    </row>
    <row r="140" s="13" customFormat="1">
      <c r="A140" s="13"/>
      <c r="B140" s="233"/>
      <c r="C140" s="234"/>
      <c r="D140" s="235" t="s">
        <v>170</v>
      </c>
      <c r="E140" s="236" t="s">
        <v>19</v>
      </c>
      <c r="F140" s="237" t="s">
        <v>582</v>
      </c>
      <c r="G140" s="234"/>
      <c r="H140" s="238">
        <v>8.5</v>
      </c>
      <c r="I140" s="239"/>
      <c r="J140" s="234"/>
      <c r="K140" s="234"/>
      <c r="L140" s="240"/>
      <c r="M140" s="241"/>
      <c r="N140" s="242"/>
      <c r="O140" s="242"/>
      <c r="P140" s="242"/>
      <c r="Q140" s="242"/>
      <c r="R140" s="242"/>
      <c r="S140" s="242"/>
      <c r="T140" s="24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4" t="s">
        <v>170</v>
      </c>
      <c r="AU140" s="244" t="s">
        <v>79</v>
      </c>
      <c r="AV140" s="13" t="s">
        <v>79</v>
      </c>
      <c r="AW140" s="13" t="s">
        <v>31</v>
      </c>
      <c r="AX140" s="13" t="s">
        <v>69</v>
      </c>
      <c r="AY140" s="244" t="s">
        <v>141</v>
      </c>
    </row>
    <row r="141" s="14" customFormat="1">
      <c r="A141" s="14"/>
      <c r="B141" s="250"/>
      <c r="C141" s="251"/>
      <c r="D141" s="235" t="s">
        <v>170</v>
      </c>
      <c r="E141" s="252" t="s">
        <v>19</v>
      </c>
      <c r="F141" s="253" t="s">
        <v>583</v>
      </c>
      <c r="G141" s="251"/>
      <c r="H141" s="252" t="s">
        <v>19</v>
      </c>
      <c r="I141" s="254"/>
      <c r="J141" s="251"/>
      <c r="K141" s="251"/>
      <c r="L141" s="255"/>
      <c r="M141" s="256"/>
      <c r="N141" s="257"/>
      <c r="O141" s="257"/>
      <c r="P141" s="257"/>
      <c r="Q141" s="257"/>
      <c r="R141" s="257"/>
      <c r="S141" s="257"/>
      <c r="T141" s="258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9" t="s">
        <v>170</v>
      </c>
      <c r="AU141" s="259" t="s">
        <v>79</v>
      </c>
      <c r="AV141" s="14" t="s">
        <v>77</v>
      </c>
      <c r="AW141" s="14" t="s">
        <v>31</v>
      </c>
      <c r="AX141" s="14" t="s">
        <v>69</v>
      </c>
      <c r="AY141" s="259" t="s">
        <v>141</v>
      </c>
    </row>
    <row r="142" s="13" customFormat="1">
      <c r="A142" s="13"/>
      <c r="B142" s="233"/>
      <c r="C142" s="234"/>
      <c r="D142" s="235" t="s">
        <v>170</v>
      </c>
      <c r="E142" s="236" t="s">
        <v>19</v>
      </c>
      <c r="F142" s="237" t="s">
        <v>584</v>
      </c>
      <c r="G142" s="234"/>
      <c r="H142" s="238">
        <v>0</v>
      </c>
      <c r="I142" s="239"/>
      <c r="J142" s="234"/>
      <c r="K142" s="234"/>
      <c r="L142" s="240"/>
      <c r="M142" s="241"/>
      <c r="N142" s="242"/>
      <c r="O142" s="242"/>
      <c r="P142" s="242"/>
      <c r="Q142" s="242"/>
      <c r="R142" s="242"/>
      <c r="S142" s="242"/>
      <c r="T142" s="24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4" t="s">
        <v>170</v>
      </c>
      <c r="AU142" s="244" t="s">
        <v>79</v>
      </c>
      <c r="AV142" s="13" t="s">
        <v>79</v>
      </c>
      <c r="AW142" s="13" t="s">
        <v>31</v>
      </c>
      <c r="AX142" s="13" t="s">
        <v>69</v>
      </c>
      <c r="AY142" s="244" t="s">
        <v>141</v>
      </c>
    </row>
    <row r="143" s="13" customFormat="1">
      <c r="A143" s="13"/>
      <c r="B143" s="233"/>
      <c r="C143" s="234"/>
      <c r="D143" s="235" t="s">
        <v>170</v>
      </c>
      <c r="E143" s="236" t="s">
        <v>19</v>
      </c>
      <c r="F143" s="237" t="s">
        <v>585</v>
      </c>
      <c r="G143" s="234"/>
      <c r="H143" s="238">
        <v>0</v>
      </c>
      <c r="I143" s="239"/>
      <c r="J143" s="234"/>
      <c r="K143" s="234"/>
      <c r="L143" s="240"/>
      <c r="M143" s="241"/>
      <c r="N143" s="242"/>
      <c r="O143" s="242"/>
      <c r="P143" s="242"/>
      <c r="Q143" s="242"/>
      <c r="R143" s="242"/>
      <c r="S143" s="242"/>
      <c r="T143" s="24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4" t="s">
        <v>170</v>
      </c>
      <c r="AU143" s="244" t="s">
        <v>79</v>
      </c>
      <c r="AV143" s="13" t="s">
        <v>79</v>
      </c>
      <c r="AW143" s="13" t="s">
        <v>31</v>
      </c>
      <c r="AX143" s="13" t="s">
        <v>69</v>
      </c>
      <c r="AY143" s="244" t="s">
        <v>141</v>
      </c>
    </row>
    <row r="144" s="14" customFormat="1">
      <c r="A144" s="14"/>
      <c r="B144" s="250"/>
      <c r="C144" s="251"/>
      <c r="D144" s="235" t="s">
        <v>170</v>
      </c>
      <c r="E144" s="252" t="s">
        <v>19</v>
      </c>
      <c r="F144" s="253" t="s">
        <v>580</v>
      </c>
      <c r="G144" s="251"/>
      <c r="H144" s="252" t="s">
        <v>19</v>
      </c>
      <c r="I144" s="254"/>
      <c r="J144" s="251"/>
      <c r="K144" s="251"/>
      <c r="L144" s="255"/>
      <c r="M144" s="256"/>
      <c r="N144" s="257"/>
      <c r="O144" s="257"/>
      <c r="P144" s="257"/>
      <c r="Q144" s="257"/>
      <c r="R144" s="257"/>
      <c r="S144" s="257"/>
      <c r="T144" s="258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9" t="s">
        <v>170</v>
      </c>
      <c r="AU144" s="259" t="s">
        <v>79</v>
      </c>
      <c r="AV144" s="14" t="s">
        <v>77</v>
      </c>
      <c r="AW144" s="14" t="s">
        <v>31</v>
      </c>
      <c r="AX144" s="14" t="s">
        <v>69</v>
      </c>
      <c r="AY144" s="259" t="s">
        <v>141</v>
      </c>
    </row>
    <row r="145" s="13" customFormat="1">
      <c r="A145" s="13"/>
      <c r="B145" s="233"/>
      <c r="C145" s="234"/>
      <c r="D145" s="235" t="s">
        <v>170</v>
      </c>
      <c r="E145" s="236" t="s">
        <v>19</v>
      </c>
      <c r="F145" s="237" t="s">
        <v>586</v>
      </c>
      <c r="G145" s="234"/>
      <c r="H145" s="238">
        <v>49.700000000000003</v>
      </c>
      <c r="I145" s="239"/>
      <c r="J145" s="234"/>
      <c r="K145" s="234"/>
      <c r="L145" s="240"/>
      <c r="M145" s="241"/>
      <c r="N145" s="242"/>
      <c r="O145" s="242"/>
      <c r="P145" s="242"/>
      <c r="Q145" s="242"/>
      <c r="R145" s="242"/>
      <c r="S145" s="242"/>
      <c r="T145" s="24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4" t="s">
        <v>170</v>
      </c>
      <c r="AU145" s="244" t="s">
        <v>79</v>
      </c>
      <c r="AV145" s="13" t="s">
        <v>79</v>
      </c>
      <c r="AW145" s="13" t="s">
        <v>31</v>
      </c>
      <c r="AX145" s="13" t="s">
        <v>69</v>
      </c>
      <c r="AY145" s="244" t="s">
        <v>141</v>
      </c>
    </row>
    <row r="146" s="13" customFormat="1">
      <c r="A146" s="13"/>
      <c r="B146" s="233"/>
      <c r="C146" s="234"/>
      <c r="D146" s="235" t="s">
        <v>170</v>
      </c>
      <c r="E146" s="236" t="s">
        <v>19</v>
      </c>
      <c r="F146" s="237" t="s">
        <v>587</v>
      </c>
      <c r="G146" s="234"/>
      <c r="H146" s="238">
        <v>13.01</v>
      </c>
      <c r="I146" s="239"/>
      <c r="J146" s="234"/>
      <c r="K146" s="234"/>
      <c r="L146" s="240"/>
      <c r="M146" s="241"/>
      <c r="N146" s="242"/>
      <c r="O146" s="242"/>
      <c r="P146" s="242"/>
      <c r="Q146" s="242"/>
      <c r="R146" s="242"/>
      <c r="S146" s="242"/>
      <c r="T146" s="24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4" t="s">
        <v>170</v>
      </c>
      <c r="AU146" s="244" t="s">
        <v>79</v>
      </c>
      <c r="AV146" s="13" t="s">
        <v>79</v>
      </c>
      <c r="AW146" s="13" t="s">
        <v>31</v>
      </c>
      <c r="AX146" s="13" t="s">
        <v>69</v>
      </c>
      <c r="AY146" s="244" t="s">
        <v>141</v>
      </c>
    </row>
    <row r="147" s="14" customFormat="1">
      <c r="A147" s="14"/>
      <c r="B147" s="250"/>
      <c r="C147" s="251"/>
      <c r="D147" s="235" t="s">
        <v>170</v>
      </c>
      <c r="E147" s="252" t="s">
        <v>19</v>
      </c>
      <c r="F147" s="253" t="s">
        <v>583</v>
      </c>
      <c r="G147" s="251"/>
      <c r="H147" s="252" t="s">
        <v>19</v>
      </c>
      <c r="I147" s="254"/>
      <c r="J147" s="251"/>
      <c r="K147" s="251"/>
      <c r="L147" s="255"/>
      <c r="M147" s="256"/>
      <c r="N147" s="257"/>
      <c r="O147" s="257"/>
      <c r="P147" s="257"/>
      <c r="Q147" s="257"/>
      <c r="R147" s="257"/>
      <c r="S147" s="257"/>
      <c r="T147" s="258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9" t="s">
        <v>170</v>
      </c>
      <c r="AU147" s="259" t="s">
        <v>79</v>
      </c>
      <c r="AV147" s="14" t="s">
        <v>77</v>
      </c>
      <c r="AW147" s="14" t="s">
        <v>31</v>
      </c>
      <c r="AX147" s="14" t="s">
        <v>69</v>
      </c>
      <c r="AY147" s="259" t="s">
        <v>141</v>
      </c>
    </row>
    <row r="148" s="13" customFormat="1">
      <c r="A148" s="13"/>
      <c r="B148" s="233"/>
      <c r="C148" s="234"/>
      <c r="D148" s="235" t="s">
        <v>170</v>
      </c>
      <c r="E148" s="236" t="s">
        <v>19</v>
      </c>
      <c r="F148" s="237" t="s">
        <v>588</v>
      </c>
      <c r="G148" s="234"/>
      <c r="H148" s="238">
        <v>35.340000000000003</v>
      </c>
      <c r="I148" s="239"/>
      <c r="J148" s="234"/>
      <c r="K148" s="234"/>
      <c r="L148" s="240"/>
      <c r="M148" s="241"/>
      <c r="N148" s="242"/>
      <c r="O148" s="242"/>
      <c r="P148" s="242"/>
      <c r="Q148" s="242"/>
      <c r="R148" s="242"/>
      <c r="S148" s="242"/>
      <c r="T148" s="24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4" t="s">
        <v>170</v>
      </c>
      <c r="AU148" s="244" t="s">
        <v>79</v>
      </c>
      <c r="AV148" s="13" t="s">
        <v>79</v>
      </c>
      <c r="AW148" s="13" t="s">
        <v>31</v>
      </c>
      <c r="AX148" s="13" t="s">
        <v>69</v>
      </c>
      <c r="AY148" s="244" t="s">
        <v>141</v>
      </c>
    </row>
    <row r="149" s="13" customFormat="1">
      <c r="A149" s="13"/>
      <c r="B149" s="233"/>
      <c r="C149" s="234"/>
      <c r="D149" s="235" t="s">
        <v>170</v>
      </c>
      <c r="E149" s="236" t="s">
        <v>19</v>
      </c>
      <c r="F149" s="237" t="s">
        <v>589</v>
      </c>
      <c r="G149" s="234"/>
      <c r="H149" s="238">
        <v>12.619999999999999</v>
      </c>
      <c r="I149" s="239"/>
      <c r="J149" s="234"/>
      <c r="K149" s="234"/>
      <c r="L149" s="240"/>
      <c r="M149" s="241"/>
      <c r="N149" s="242"/>
      <c r="O149" s="242"/>
      <c r="P149" s="242"/>
      <c r="Q149" s="242"/>
      <c r="R149" s="242"/>
      <c r="S149" s="242"/>
      <c r="T149" s="24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4" t="s">
        <v>170</v>
      </c>
      <c r="AU149" s="244" t="s">
        <v>79</v>
      </c>
      <c r="AV149" s="13" t="s">
        <v>79</v>
      </c>
      <c r="AW149" s="13" t="s">
        <v>31</v>
      </c>
      <c r="AX149" s="13" t="s">
        <v>69</v>
      </c>
      <c r="AY149" s="244" t="s">
        <v>141</v>
      </c>
    </row>
    <row r="150" s="15" customFormat="1">
      <c r="A150" s="15"/>
      <c r="B150" s="260"/>
      <c r="C150" s="261"/>
      <c r="D150" s="235" t="s">
        <v>170</v>
      </c>
      <c r="E150" s="262" t="s">
        <v>19</v>
      </c>
      <c r="F150" s="263" t="s">
        <v>230</v>
      </c>
      <c r="G150" s="261"/>
      <c r="H150" s="264">
        <v>158.97</v>
      </c>
      <c r="I150" s="265"/>
      <c r="J150" s="261"/>
      <c r="K150" s="261"/>
      <c r="L150" s="266"/>
      <c r="M150" s="267"/>
      <c r="N150" s="268"/>
      <c r="O150" s="268"/>
      <c r="P150" s="268"/>
      <c r="Q150" s="268"/>
      <c r="R150" s="268"/>
      <c r="S150" s="268"/>
      <c r="T150" s="269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70" t="s">
        <v>170</v>
      </c>
      <c r="AU150" s="270" t="s">
        <v>79</v>
      </c>
      <c r="AV150" s="15" t="s">
        <v>161</v>
      </c>
      <c r="AW150" s="15" t="s">
        <v>31</v>
      </c>
      <c r="AX150" s="15" t="s">
        <v>77</v>
      </c>
      <c r="AY150" s="270" t="s">
        <v>141</v>
      </c>
    </row>
    <row r="151" s="2" customFormat="1" ht="16.5" customHeight="1">
      <c r="A151" s="40"/>
      <c r="B151" s="41"/>
      <c r="C151" s="220" t="s">
        <v>277</v>
      </c>
      <c r="D151" s="220" t="s">
        <v>144</v>
      </c>
      <c r="E151" s="221" t="s">
        <v>593</v>
      </c>
      <c r="F151" s="222" t="s">
        <v>594</v>
      </c>
      <c r="G151" s="223" t="s">
        <v>252</v>
      </c>
      <c r="H151" s="224">
        <v>14.789999999999999</v>
      </c>
      <c r="I151" s="225"/>
      <c r="J151" s="226">
        <f>ROUND(I151*H151,2)</f>
        <v>0</v>
      </c>
      <c r="K151" s="222" t="s">
        <v>197</v>
      </c>
      <c r="L151" s="46"/>
      <c r="M151" s="227" t="s">
        <v>19</v>
      </c>
      <c r="N151" s="228" t="s">
        <v>40</v>
      </c>
      <c r="O151" s="86"/>
      <c r="P151" s="229">
        <f>O151*H151</f>
        <v>0</v>
      </c>
      <c r="Q151" s="229">
        <v>1.04877</v>
      </c>
      <c r="R151" s="229">
        <f>Q151*H151</f>
        <v>15.5113083</v>
      </c>
      <c r="S151" s="229">
        <v>0</v>
      </c>
      <c r="T151" s="230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31" t="s">
        <v>161</v>
      </c>
      <c r="AT151" s="231" t="s">
        <v>144</v>
      </c>
      <c r="AU151" s="231" t="s">
        <v>79</v>
      </c>
      <c r="AY151" s="19" t="s">
        <v>141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19" t="s">
        <v>77</v>
      </c>
      <c r="BK151" s="232">
        <f>ROUND(I151*H151,2)</f>
        <v>0</v>
      </c>
      <c r="BL151" s="19" t="s">
        <v>161</v>
      </c>
      <c r="BM151" s="231" t="s">
        <v>595</v>
      </c>
    </row>
    <row r="152" s="13" customFormat="1">
      <c r="A152" s="13"/>
      <c r="B152" s="233"/>
      <c r="C152" s="234"/>
      <c r="D152" s="235" t="s">
        <v>170</v>
      </c>
      <c r="E152" s="236" t="s">
        <v>19</v>
      </c>
      <c r="F152" s="237" t="s">
        <v>596</v>
      </c>
      <c r="G152" s="234"/>
      <c r="H152" s="238">
        <v>3.395</v>
      </c>
      <c r="I152" s="239"/>
      <c r="J152" s="234"/>
      <c r="K152" s="234"/>
      <c r="L152" s="240"/>
      <c r="M152" s="241"/>
      <c r="N152" s="242"/>
      <c r="O152" s="242"/>
      <c r="P152" s="242"/>
      <c r="Q152" s="242"/>
      <c r="R152" s="242"/>
      <c r="S152" s="242"/>
      <c r="T152" s="24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4" t="s">
        <v>170</v>
      </c>
      <c r="AU152" s="244" t="s">
        <v>79</v>
      </c>
      <c r="AV152" s="13" t="s">
        <v>79</v>
      </c>
      <c r="AW152" s="13" t="s">
        <v>31</v>
      </c>
      <c r="AX152" s="13" t="s">
        <v>69</v>
      </c>
      <c r="AY152" s="244" t="s">
        <v>141</v>
      </c>
    </row>
    <row r="153" s="13" customFormat="1">
      <c r="A153" s="13"/>
      <c r="B153" s="233"/>
      <c r="C153" s="234"/>
      <c r="D153" s="235" t="s">
        <v>170</v>
      </c>
      <c r="E153" s="236" t="s">
        <v>19</v>
      </c>
      <c r="F153" s="237" t="s">
        <v>597</v>
      </c>
      <c r="G153" s="234"/>
      <c r="H153" s="238">
        <v>3.4900000000000002</v>
      </c>
      <c r="I153" s="239"/>
      <c r="J153" s="234"/>
      <c r="K153" s="234"/>
      <c r="L153" s="240"/>
      <c r="M153" s="241"/>
      <c r="N153" s="242"/>
      <c r="O153" s="242"/>
      <c r="P153" s="242"/>
      <c r="Q153" s="242"/>
      <c r="R153" s="242"/>
      <c r="S153" s="242"/>
      <c r="T153" s="24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4" t="s">
        <v>170</v>
      </c>
      <c r="AU153" s="244" t="s">
        <v>79</v>
      </c>
      <c r="AV153" s="13" t="s">
        <v>79</v>
      </c>
      <c r="AW153" s="13" t="s">
        <v>31</v>
      </c>
      <c r="AX153" s="13" t="s">
        <v>69</v>
      </c>
      <c r="AY153" s="244" t="s">
        <v>141</v>
      </c>
    </row>
    <row r="154" s="13" customFormat="1">
      <c r="A154" s="13"/>
      <c r="B154" s="233"/>
      <c r="C154" s="234"/>
      <c r="D154" s="235" t="s">
        <v>170</v>
      </c>
      <c r="E154" s="236" t="s">
        <v>19</v>
      </c>
      <c r="F154" s="237" t="s">
        <v>598</v>
      </c>
      <c r="G154" s="234"/>
      <c r="H154" s="238">
        <v>7.9050000000000002</v>
      </c>
      <c r="I154" s="239"/>
      <c r="J154" s="234"/>
      <c r="K154" s="234"/>
      <c r="L154" s="240"/>
      <c r="M154" s="241"/>
      <c r="N154" s="242"/>
      <c r="O154" s="242"/>
      <c r="P154" s="242"/>
      <c r="Q154" s="242"/>
      <c r="R154" s="242"/>
      <c r="S154" s="242"/>
      <c r="T154" s="24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4" t="s">
        <v>170</v>
      </c>
      <c r="AU154" s="244" t="s">
        <v>79</v>
      </c>
      <c r="AV154" s="13" t="s">
        <v>79</v>
      </c>
      <c r="AW154" s="13" t="s">
        <v>31</v>
      </c>
      <c r="AX154" s="13" t="s">
        <v>69</v>
      </c>
      <c r="AY154" s="244" t="s">
        <v>141</v>
      </c>
    </row>
    <row r="155" s="15" customFormat="1">
      <c r="A155" s="15"/>
      <c r="B155" s="260"/>
      <c r="C155" s="261"/>
      <c r="D155" s="235" t="s">
        <v>170</v>
      </c>
      <c r="E155" s="262" t="s">
        <v>19</v>
      </c>
      <c r="F155" s="263" t="s">
        <v>230</v>
      </c>
      <c r="G155" s="261"/>
      <c r="H155" s="264">
        <v>14.789999999999999</v>
      </c>
      <c r="I155" s="265"/>
      <c r="J155" s="261"/>
      <c r="K155" s="261"/>
      <c r="L155" s="266"/>
      <c r="M155" s="267"/>
      <c r="N155" s="268"/>
      <c r="O155" s="268"/>
      <c r="P155" s="268"/>
      <c r="Q155" s="268"/>
      <c r="R155" s="268"/>
      <c r="S155" s="268"/>
      <c r="T155" s="269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70" t="s">
        <v>170</v>
      </c>
      <c r="AU155" s="270" t="s">
        <v>79</v>
      </c>
      <c r="AV155" s="15" t="s">
        <v>161</v>
      </c>
      <c r="AW155" s="15" t="s">
        <v>31</v>
      </c>
      <c r="AX155" s="15" t="s">
        <v>77</v>
      </c>
      <c r="AY155" s="270" t="s">
        <v>141</v>
      </c>
    </row>
    <row r="156" s="2" customFormat="1" ht="16.5" customHeight="1">
      <c r="A156" s="40"/>
      <c r="B156" s="41"/>
      <c r="C156" s="220" t="s">
        <v>8</v>
      </c>
      <c r="D156" s="220" t="s">
        <v>144</v>
      </c>
      <c r="E156" s="221" t="s">
        <v>599</v>
      </c>
      <c r="F156" s="222" t="s">
        <v>600</v>
      </c>
      <c r="G156" s="223" t="s">
        <v>222</v>
      </c>
      <c r="H156" s="224">
        <v>80</v>
      </c>
      <c r="I156" s="225"/>
      <c r="J156" s="226">
        <f>ROUND(I156*H156,2)</f>
        <v>0</v>
      </c>
      <c r="K156" s="222" t="s">
        <v>197</v>
      </c>
      <c r="L156" s="46"/>
      <c r="M156" s="227" t="s">
        <v>19</v>
      </c>
      <c r="N156" s="228" t="s">
        <v>40</v>
      </c>
      <c r="O156" s="86"/>
      <c r="P156" s="229">
        <f>O156*H156</f>
        <v>0</v>
      </c>
      <c r="Q156" s="229">
        <v>0</v>
      </c>
      <c r="R156" s="229">
        <f>Q156*H156</f>
        <v>0</v>
      </c>
      <c r="S156" s="229">
        <v>0</v>
      </c>
      <c r="T156" s="230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31" t="s">
        <v>161</v>
      </c>
      <c r="AT156" s="231" t="s">
        <v>144</v>
      </c>
      <c r="AU156" s="231" t="s">
        <v>79</v>
      </c>
      <c r="AY156" s="19" t="s">
        <v>141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19" t="s">
        <v>77</v>
      </c>
      <c r="BK156" s="232">
        <f>ROUND(I156*H156,2)</f>
        <v>0</v>
      </c>
      <c r="BL156" s="19" t="s">
        <v>161</v>
      </c>
      <c r="BM156" s="231" t="s">
        <v>601</v>
      </c>
    </row>
    <row r="157" s="13" customFormat="1">
      <c r="A157" s="13"/>
      <c r="B157" s="233"/>
      <c r="C157" s="234"/>
      <c r="D157" s="235" t="s">
        <v>170</v>
      </c>
      <c r="E157" s="236" t="s">
        <v>19</v>
      </c>
      <c r="F157" s="237" t="s">
        <v>602</v>
      </c>
      <c r="G157" s="234"/>
      <c r="H157" s="238">
        <v>80</v>
      </c>
      <c r="I157" s="239"/>
      <c r="J157" s="234"/>
      <c r="K157" s="234"/>
      <c r="L157" s="240"/>
      <c r="M157" s="241"/>
      <c r="N157" s="242"/>
      <c r="O157" s="242"/>
      <c r="P157" s="242"/>
      <c r="Q157" s="242"/>
      <c r="R157" s="242"/>
      <c r="S157" s="242"/>
      <c r="T157" s="24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4" t="s">
        <v>170</v>
      </c>
      <c r="AU157" s="244" t="s">
        <v>79</v>
      </c>
      <c r="AV157" s="13" t="s">
        <v>79</v>
      </c>
      <c r="AW157" s="13" t="s">
        <v>31</v>
      </c>
      <c r="AX157" s="13" t="s">
        <v>77</v>
      </c>
      <c r="AY157" s="244" t="s">
        <v>141</v>
      </c>
    </row>
    <row r="158" s="2" customFormat="1" ht="16.5" customHeight="1">
      <c r="A158" s="40"/>
      <c r="B158" s="41"/>
      <c r="C158" s="220" t="s">
        <v>293</v>
      </c>
      <c r="D158" s="220" t="s">
        <v>144</v>
      </c>
      <c r="E158" s="221" t="s">
        <v>603</v>
      </c>
      <c r="F158" s="222" t="s">
        <v>604</v>
      </c>
      <c r="G158" s="223" t="s">
        <v>196</v>
      </c>
      <c r="H158" s="224">
        <v>96.599999999999994</v>
      </c>
      <c r="I158" s="225"/>
      <c r="J158" s="226">
        <f>ROUND(I158*H158,2)</f>
        <v>0</v>
      </c>
      <c r="K158" s="222" t="s">
        <v>197</v>
      </c>
      <c r="L158" s="46"/>
      <c r="M158" s="227" t="s">
        <v>19</v>
      </c>
      <c r="N158" s="228" t="s">
        <v>40</v>
      </c>
      <c r="O158" s="86"/>
      <c r="P158" s="229">
        <f>O158*H158</f>
        <v>0</v>
      </c>
      <c r="Q158" s="229">
        <v>0.00132</v>
      </c>
      <c r="R158" s="229">
        <f>Q158*H158</f>
        <v>0.12751199999999999</v>
      </c>
      <c r="S158" s="229">
        <v>0</v>
      </c>
      <c r="T158" s="230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31" t="s">
        <v>161</v>
      </c>
      <c r="AT158" s="231" t="s">
        <v>144</v>
      </c>
      <c r="AU158" s="231" t="s">
        <v>79</v>
      </c>
      <c r="AY158" s="19" t="s">
        <v>141</v>
      </c>
      <c r="BE158" s="232">
        <f>IF(N158="základní",J158,0)</f>
        <v>0</v>
      </c>
      <c r="BF158" s="232">
        <f>IF(N158="snížená",J158,0)</f>
        <v>0</v>
      </c>
      <c r="BG158" s="232">
        <f>IF(N158="zákl. přenesená",J158,0)</f>
        <v>0</v>
      </c>
      <c r="BH158" s="232">
        <f>IF(N158="sníž. přenesená",J158,0)</f>
        <v>0</v>
      </c>
      <c r="BI158" s="232">
        <f>IF(N158="nulová",J158,0)</f>
        <v>0</v>
      </c>
      <c r="BJ158" s="19" t="s">
        <v>77</v>
      </c>
      <c r="BK158" s="232">
        <f>ROUND(I158*H158,2)</f>
        <v>0</v>
      </c>
      <c r="BL158" s="19" t="s">
        <v>161</v>
      </c>
      <c r="BM158" s="231" t="s">
        <v>605</v>
      </c>
    </row>
    <row r="159" s="2" customFormat="1" ht="16.5" customHeight="1">
      <c r="A159" s="40"/>
      <c r="B159" s="41"/>
      <c r="C159" s="220" t="s">
        <v>298</v>
      </c>
      <c r="D159" s="220" t="s">
        <v>144</v>
      </c>
      <c r="E159" s="221" t="s">
        <v>606</v>
      </c>
      <c r="F159" s="222" t="s">
        <v>607</v>
      </c>
      <c r="G159" s="223" t="s">
        <v>196</v>
      </c>
      <c r="H159" s="224">
        <v>96.599999999999994</v>
      </c>
      <c r="I159" s="225"/>
      <c r="J159" s="226">
        <f>ROUND(I159*H159,2)</f>
        <v>0</v>
      </c>
      <c r="K159" s="222" t="s">
        <v>197</v>
      </c>
      <c r="L159" s="46"/>
      <c r="M159" s="227" t="s">
        <v>19</v>
      </c>
      <c r="N159" s="228" t="s">
        <v>40</v>
      </c>
      <c r="O159" s="86"/>
      <c r="P159" s="229">
        <f>O159*H159</f>
        <v>0</v>
      </c>
      <c r="Q159" s="229">
        <v>4.0000000000000003E-05</v>
      </c>
      <c r="R159" s="229">
        <f>Q159*H159</f>
        <v>0.0038640000000000002</v>
      </c>
      <c r="S159" s="229">
        <v>0</v>
      </c>
      <c r="T159" s="230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31" t="s">
        <v>161</v>
      </c>
      <c r="AT159" s="231" t="s">
        <v>144</v>
      </c>
      <c r="AU159" s="231" t="s">
        <v>79</v>
      </c>
      <c r="AY159" s="19" t="s">
        <v>141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19" t="s">
        <v>77</v>
      </c>
      <c r="BK159" s="232">
        <f>ROUND(I159*H159,2)</f>
        <v>0</v>
      </c>
      <c r="BL159" s="19" t="s">
        <v>161</v>
      </c>
      <c r="BM159" s="231" t="s">
        <v>608</v>
      </c>
    </row>
    <row r="160" s="2" customFormat="1" ht="24" customHeight="1">
      <c r="A160" s="40"/>
      <c r="B160" s="41"/>
      <c r="C160" s="220" t="s">
        <v>303</v>
      </c>
      <c r="D160" s="220" t="s">
        <v>144</v>
      </c>
      <c r="E160" s="221" t="s">
        <v>609</v>
      </c>
      <c r="F160" s="222" t="s">
        <v>610</v>
      </c>
      <c r="G160" s="223" t="s">
        <v>252</v>
      </c>
      <c r="H160" s="224">
        <v>11.994999999999999</v>
      </c>
      <c r="I160" s="225"/>
      <c r="J160" s="226">
        <f>ROUND(I160*H160,2)</f>
        <v>0</v>
      </c>
      <c r="K160" s="222" t="s">
        <v>197</v>
      </c>
      <c r="L160" s="46"/>
      <c r="M160" s="227" t="s">
        <v>19</v>
      </c>
      <c r="N160" s="228" t="s">
        <v>40</v>
      </c>
      <c r="O160" s="86"/>
      <c r="P160" s="229">
        <f>O160*H160</f>
        <v>0</v>
      </c>
      <c r="Q160" s="229">
        <v>1.0763700000000001</v>
      </c>
      <c r="R160" s="229">
        <f>Q160*H160</f>
        <v>12.911058150000001</v>
      </c>
      <c r="S160" s="229">
        <v>0</v>
      </c>
      <c r="T160" s="230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31" t="s">
        <v>161</v>
      </c>
      <c r="AT160" s="231" t="s">
        <v>144</v>
      </c>
      <c r="AU160" s="231" t="s">
        <v>79</v>
      </c>
      <c r="AY160" s="19" t="s">
        <v>141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19" t="s">
        <v>77</v>
      </c>
      <c r="BK160" s="232">
        <f>ROUND(I160*H160,2)</f>
        <v>0</v>
      </c>
      <c r="BL160" s="19" t="s">
        <v>161</v>
      </c>
      <c r="BM160" s="231" t="s">
        <v>611</v>
      </c>
    </row>
    <row r="161" s="2" customFormat="1" ht="16.5" customHeight="1">
      <c r="A161" s="40"/>
      <c r="B161" s="41"/>
      <c r="C161" s="220" t="s">
        <v>310</v>
      </c>
      <c r="D161" s="220" t="s">
        <v>144</v>
      </c>
      <c r="E161" s="221" t="s">
        <v>612</v>
      </c>
      <c r="F161" s="222" t="s">
        <v>613</v>
      </c>
      <c r="G161" s="223" t="s">
        <v>288</v>
      </c>
      <c r="H161" s="224">
        <v>116.12000000000001</v>
      </c>
      <c r="I161" s="225"/>
      <c r="J161" s="226">
        <f>ROUND(I161*H161,2)</f>
        <v>0</v>
      </c>
      <c r="K161" s="222" t="s">
        <v>197</v>
      </c>
      <c r="L161" s="46"/>
      <c r="M161" s="227" t="s">
        <v>19</v>
      </c>
      <c r="N161" s="228" t="s">
        <v>40</v>
      </c>
      <c r="O161" s="86"/>
      <c r="P161" s="229">
        <f>O161*H161</f>
        <v>0</v>
      </c>
      <c r="Q161" s="229">
        <v>0.00033</v>
      </c>
      <c r="R161" s="229">
        <f>Q161*H161</f>
        <v>0.038319600000000002</v>
      </c>
      <c r="S161" s="229">
        <v>0</v>
      </c>
      <c r="T161" s="230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31" t="s">
        <v>161</v>
      </c>
      <c r="AT161" s="231" t="s">
        <v>144</v>
      </c>
      <c r="AU161" s="231" t="s">
        <v>79</v>
      </c>
      <c r="AY161" s="19" t="s">
        <v>141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19" t="s">
        <v>77</v>
      </c>
      <c r="BK161" s="232">
        <f>ROUND(I161*H161,2)</f>
        <v>0</v>
      </c>
      <c r="BL161" s="19" t="s">
        <v>161</v>
      </c>
      <c r="BM161" s="231" t="s">
        <v>614</v>
      </c>
    </row>
    <row r="162" s="13" customFormat="1">
      <c r="A162" s="13"/>
      <c r="B162" s="233"/>
      <c r="C162" s="234"/>
      <c r="D162" s="235" t="s">
        <v>170</v>
      </c>
      <c r="E162" s="236" t="s">
        <v>19</v>
      </c>
      <c r="F162" s="237" t="s">
        <v>615</v>
      </c>
      <c r="G162" s="234"/>
      <c r="H162" s="238">
        <v>116.12000000000001</v>
      </c>
      <c r="I162" s="239"/>
      <c r="J162" s="234"/>
      <c r="K162" s="234"/>
      <c r="L162" s="240"/>
      <c r="M162" s="241"/>
      <c r="N162" s="242"/>
      <c r="O162" s="242"/>
      <c r="P162" s="242"/>
      <c r="Q162" s="242"/>
      <c r="R162" s="242"/>
      <c r="S162" s="242"/>
      <c r="T162" s="24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4" t="s">
        <v>170</v>
      </c>
      <c r="AU162" s="244" t="s">
        <v>79</v>
      </c>
      <c r="AV162" s="13" t="s">
        <v>79</v>
      </c>
      <c r="AW162" s="13" t="s">
        <v>31</v>
      </c>
      <c r="AX162" s="13" t="s">
        <v>77</v>
      </c>
      <c r="AY162" s="244" t="s">
        <v>141</v>
      </c>
    </row>
    <row r="163" s="2" customFormat="1" ht="16.5" customHeight="1">
      <c r="A163" s="40"/>
      <c r="B163" s="41"/>
      <c r="C163" s="274" t="s">
        <v>315</v>
      </c>
      <c r="D163" s="274" t="s">
        <v>364</v>
      </c>
      <c r="E163" s="275" t="s">
        <v>616</v>
      </c>
      <c r="F163" s="276" t="s">
        <v>617</v>
      </c>
      <c r="G163" s="277" t="s">
        <v>288</v>
      </c>
      <c r="H163" s="278">
        <v>116.12000000000001</v>
      </c>
      <c r="I163" s="279"/>
      <c r="J163" s="280">
        <f>ROUND(I163*H163,2)</f>
        <v>0</v>
      </c>
      <c r="K163" s="276" t="s">
        <v>197</v>
      </c>
      <c r="L163" s="281"/>
      <c r="M163" s="282" t="s">
        <v>19</v>
      </c>
      <c r="N163" s="283" t="s">
        <v>40</v>
      </c>
      <c r="O163" s="86"/>
      <c r="P163" s="229">
        <f>O163*H163</f>
        <v>0</v>
      </c>
      <c r="Q163" s="229">
        <v>0.070499999999999993</v>
      </c>
      <c r="R163" s="229">
        <f>Q163*H163</f>
        <v>8.1864600000000003</v>
      </c>
      <c r="S163" s="229">
        <v>0</v>
      </c>
      <c r="T163" s="230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31" t="s">
        <v>235</v>
      </c>
      <c r="AT163" s="231" t="s">
        <v>364</v>
      </c>
      <c r="AU163" s="231" t="s">
        <v>79</v>
      </c>
      <c r="AY163" s="19" t="s">
        <v>141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19" t="s">
        <v>77</v>
      </c>
      <c r="BK163" s="232">
        <f>ROUND(I163*H163,2)</f>
        <v>0</v>
      </c>
      <c r="BL163" s="19" t="s">
        <v>161</v>
      </c>
      <c r="BM163" s="231" t="s">
        <v>618</v>
      </c>
    </row>
    <row r="164" s="13" customFormat="1">
      <c r="A164" s="13"/>
      <c r="B164" s="233"/>
      <c r="C164" s="234"/>
      <c r="D164" s="235" t="s">
        <v>170</v>
      </c>
      <c r="E164" s="236" t="s">
        <v>19</v>
      </c>
      <c r="F164" s="237" t="s">
        <v>619</v>
      </c>
      <c r="G164" s="234"/>
      <c r="H164" s="238">
        <v>116.12000000000001</v>
      </c>
      <c r="I164" s="239"/>
      <c r="J164" s="234"/>
      <c r="K164" s="234"/>
      <c r="L164" s="240"/>
      <c r="M164" s="241"/>
      <c r="N164" s="242"/>
      <c r="O164" s="242"/>
      <c r="P164" s="242"/>
      <c r="Q164" s="242"/>
      <c r="R164" s="242"/>
      <c r="S164" s="242"/>
      <c r="T164" s="24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4" t="s">
        <v>170</v>
      </c>
      <c r="AU164" s="244" t="s">
        <v>79</v>
      </c>
      <c r="AV164" s="13" t="s">
        <v>79</v>
      </c>
      <c r="AW164" s="13" t="s">
        <v>31</v>
      </c>
      <c r="AX164" s="13" t="s">
        <v>77</v>
      </c>
      <c r="AY164" s="244" t="s">
        <v>141</v>
      </c>
    </row>
    <row r="165" s="2" customFormat="1" ht="16.5" customHeight="1">
      <c r="A165" s="40"/>
      <c r="B165" s="41"/>
      <c r="C165" s="220" t="s">
        <v>7</v>
      </c>
      <c r="D165" s="220" t="s">
        <v>144</v>
      </c>
      <c r="E165" s="221" t="s">
        <v>620</v>
      </c>
      <c r="F165" s="222" t="s">
        <v>621</v>
      </c>
      <c r="G165" s="223" t="s">
        <v>288</v>
      </c>
      <c r="H165" s="224">
        <v>19.5</v>
      </c>
      <c r="I165" s="225"/>
      <c r="J165" s="226">
        <f>ROUND(I165*H165,2)</f>
        <v>0</v>
      </c>
      <c r="K165" s="222" t="s">
        <v>197</v>
      </c>
      <c r="L165" s="46"/>
      <c r="M165" s="227" t="s">
        <v>19</v>
      </c>
      <c r="N165" s="228" t="s">
        <v>40</v>
      </c>
      <c r="O165" s="86"/>
      <c r="P165" s="229">
        <f>O165*H165</f>
        <v>0</v>
      </c>
      <c r="Q165" s="229">
        <v>0.00080999999999999996</v>
      </c>
      <c r="R165" s="229">
        <f>Q165*H165</f>
        <v>0.015795</v>
      </c>
      <c r="S165" s="229">
        <v>0</v>
      </c>
      <c r="T165" s="230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31" t="s">
        <v>161</v>
      </c>
      <c r="AT165" s="231" t="s">
        <v>144</v>
      </c>
      <c r="AU165" s="231" t="s">
        <v>79</v>
      </c>
      <c r="AY165" s="19" t="s">
        <v>141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19" t="s">
        <v>77</v>
      </c>
      <c r="BK165" s="232">
        <f>ROUND(I165*H165,2)</f>
        <v>0</v>
      </c>
      <c r="BL165" s="19" t="s">
        <v>161</v>
      </c>
      <c r="BM165" s="231" t="s">
        <v>622</v>
      </c>
    </row>
    <row r="166" s="13" customFormat="1">
      <c r="A166" s="13"/>
      <c r="B166" s="233"/>
      <c r="C166" s="234"/>
      <c r="D166" s="235" t="s">
        <v>170</v>
      </c>
      <c r="E166" s="236" t="s">
        <v>19</v>
      </c>
      <c r="F166" s="237" t="s">
        <v>623</v>
      </c>
      <c r="G166" s="234"/>
      <c r="H166" s="238">
        <v>19.5</v>
      </c>
      <c r="I166" s="239"/>
      <c r="J166" s="234"/>
      <c r="K166" s="234"/>
      <c r="L166" s="240"/>
      <c r="M166" s="241"/>
      <c r="N166" s="242"/>
      <c r="O166" s="242"/>
      <c r="P166" s="242"/>
      <c r="Q166" s="242"/>
      <c r="R166" s="242"/>
      <c r="S166" s="242"/>
      <c r="T166" s="24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4" t="s">
        <v>170</v>
      </c>
      <c r="AU166" s="244" t="s">
        <v>79</v>
      </c>
      <c r="AV166" s="13" t="s">
        <v>79</v>
      </c>
      <c r="AW166" s="13" t="s">
        <v>31</v>
      </c>
      <c r="AX166" s="13" t="s">
        <v>77</v>
      </c>
      <c r="AY166" s="244" t="s">
        <v>141</v>
      </c>
    </row>
    <row r="167" s="12" customFormat="1" ht="22.8" customHeight="1">
      <c r="A167" s="12"/>
      <c r="B167" s="204"/>
      <c r="C167" s="205"/>
      <c r="D167" s="206" t="s">
        <v>68</v>
      </c>
      <c r="E167" s="218" t="s">
        <v>161</v>
      </c>
      <c r="F167" s="218" t="s">
        <v>444</v>
      </c>
      <c r="G167" s="205"/>
      <c r="H167" s="205"/>
      <c r="I167" s="208"/>
      <c r="J167" s="219">
        <f>BK167</f>
        <v>0</v>
      </c>
      <c r="K167" s="205"/>
      <c r="L167" s="210"/>
      <c r="M167" s="211"/>
      <c r="N167" s="212"/>
      <c r="O167" s="212"/>
      <c r="P167" s="213">
        <f>SUM(P168:P217)</f>
        <v>0</v>
      </c>
      <c r="Q167" s="212"/>
      <c r="R167" s="213">
        <f>SUM(R168:R217)</f>
        <v>62.581486870000006</v>
      </c>
      <c r="S167" s="212"/>
      <c r="T167" s="214">
        <f>SUM(T168:T217)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15" t="s">
        <v>77</v>
      </c>
      <c r="AT167" s="216" t="s">
        <v>68</v>
      </c>
      <c r="AU167" s="216" t="s">
        <v>77</v>
      </c>
      <c r="AY167" s="215" t="s">
        <v>141</v>
      </c>
      <c r="BK167" s="217">
        <f>SUM(BK168:BK217)</f>
        <v>0</v>
      </c>
    </row>
    <row r="168" s="2" customFormat="1" ht="24" customHeight="1">
      <c r="A168" s="40"/>
      <c r="B168" s="41"/>
      <c r="C168" s="220" t="s">
        <v>327</v>
      </c>
      <c r="D168" s="220" t="s">
        <v>144</v>
      </c>
      <c r="E168" s="221" t="s">
        <v>624</v>
      </c>
      <c r="F168" s="222" t="s">
        <v>625</v>
      </c>
      <c r="G168" s="223" t="s">
        <v>222</v>
      </c>
      <c r="H168" s="224">
        <v>74.269999999999996</v>
      </c>
      <c r="I168" s="225"/>
      <c r="J168" s="226">
        <f>ROUND(I168*H168,2)</f>
        <v>0</v>
      </c>
      <c r="K168" s="222" t="s">
        <v>197</v>
      </c>
      <c r="L168" s="46"/>
      <c r="M168" s="227" t="s">
        <v>19</v>
      </c>
      <c r="N168" s="228" t="s">
        <v>40</v>
      </c>
      <c r="O168" s="86"/>
      <c r="P168" s="229">
        <f>O168*H168</f>
        <v>0</v>
      </c>
      <c r="Q168" s="229">
        <v>0</v>
      </c>
      <c r="R168" s="229">
        <f>Q168*H168</f>
        <v>0</v>
      </c>
      <c r="S168" s="229">
        <v>0</v>
      </c>
      <c r="T168" s="230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31" t="s">
        <v>161</v>
      </c>
      <c r="AT168" s="231" t="s">
        <v>144</v>
      </c>
      <c r="AU168" s="231" t="s">
        <v>79</v>
      </c>
      <c r="AY168" s="19" t="s">
        <v>141</v>
      </c>
      <c r="BE168" s="232">
        <f>IF(N168="základní",J168,0)</f>
        <v>0</v>
      </c>
      <c r="BF168" s="232">
        <f>IF(N168="snížená",J168,0)</f>
        <v>0</v>
      </c>
      <c r="BG168" s="232">
        <f>IF(N168="zákl. přenesená",J168,0)</f>
        <v>0</v>
      </c>
      <c r="BH168" s="232">
        <f>IF(N168="sníž. přenesená",J168,0)</f>
        <v>0</v>
      </c>
      <c r="BI168" s="232">
        <f>IF(N168="nulová",J168,0)</f>
        <v>0</v>
      </c>
      <c r="BJ168" s="19" t="s">
        <v>77</v>
      </c>
      <c r="BK168" s="232">
        <f>ROUND(I168*H168,2)</f>
        <v>0</v>
      </c>
      <c r="BL168" s="19" t="s">
        <v>161</v>
      </c>
      <c r="BM168" s="231" t="s">
        <v>626</v>
      </c>
    </row>
    <row r="169" s="13" customFormat="1">
      <c r="A169" s="13"/>
      <c r="B169" s="233"/>
      <c r="C169" s="234"/>
      <c r="D169" s="235" t="s">
        <v>170</v>
      </c>
      <c r="E169" s="236" t="s">
        <v>19</v>
      </c>
      <c r="F169" s="237" t="s">
        <v>627</v>
      </c>
      <c r="G169" s="234"/>
      <c r="H169" s="238">
        <v>74.269999999999996</v>
      </c>
      <c r="I169" s="239"/>
      <c r="J169" s="234"/>
      <c r="K169" s="234"/>
      <c r="L169" s="240"/>
      <c r="M169" s="241"/>
      <c r="N169" s="242"/>
      <c r="O169" s="242"/>
      <c r="P169" s="242"/>
      <c r="Q169" s="242"/>
      <c r="R169" s="242"/>
      <c r="S169" s="242"/>
      <c r="T169" s="24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4" t="s">
        <v>170</v>
      </c>
      <c r="AU169" s="244" t="s">
        <v>79</v>
      </c>
      <c r="AV169" s="13" t="s">
        <v>79</v>
      </c>
      <c r="AW169" s="13" t="s">
        <v>31</v>
      </c>
      <c r="AX169" s="13" t="s">
        <v>77</v>
      </c>
      <c r="AY169" s="244" t="s">
        <v>141</v>
      </c>
    </row>
    <row r="170" s="2" customFormat="1" ht="16.5" customHeight="1">
      <c r="A170" s="40"/>
      <c r="B170" s="41"/>
      <c r="C170" s="220" t="s">
        <v>334</v>
      </c>
      <c r="D170" s="220" t="s">
        <v>144</v>
      </c>
      <c r="E170" s="221" t="s">
        <v>628</v>
      </c>
      <c r="F170" s="222" t="s">
        <v>629</v>
      </c>
      <c r="G170" s="223" t="s">
        <v>196</v>
      </c>
      <c r="H170" s="224">
        <v>19.5</v>
      </c>
      <c r="I170" s="225"/>
      <c r="J170" s="226">
        <f>ROUND(I170*H170,2)</f>
        <v>0</v>
      </c>
      <c r="K170" s="222" t="s">
        <v>197</v>
      </c>
      <c r="L170" s="46"/>
      <c r="M170" s="227" t="s">
        <v>19</v>
      </c>
      <c r="N170" s="228" t="s">
        <v>40</v>
      </c>
      <c r="O170" s="86"/>
      <c r="P170" s="229">
        <f>O170*H170</f>
        <v>0</v>
      </c>
      <c r="Q170" s="229">
        <v>0.0074999999999999997</v>
      </c>
      <c r="R170" s="229">
        <f>Q170*H170</f>
        <v>0.14624999999999999</v>
      </c>
      <c r="S170" s="229">
        <v>0</v>
      </c>
      <c r="T170" s="230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31" t="s">
        <v>161</v>
      </c>
      <c r="AT170" s="231" t="s">
        <v>144</v>
      </c>
      <c r="AU170" s="231" t="s">
        <v>79</v>
      </c>
      <c r="AY170" s="19" t="s">
        <v>141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19" t="s">
        <v>77</v>
      </c>
      <c r="BK170" s="232">
        <f>ROUND(I170*H170,2)</f>
        <v>0</v>
      </c>
      <c r="BL170" s="19" t="s">
        <v>161</v>
      </c>
      <c r="BM170" s="231" t="s">
        <v>630</v>
      </c>
    </row>
    <row r="171" s="13" customFormat="1">
      <c r="A171" s="13"/>
      <c r="B171" s="233"/>
      <c r="C171" s="234"/>
      <c r="D171" s="235" t="s">
        <v>170</v>
      </c>
      <c r="E171" s="236" t="s">
        <v>19</v>
      </c>
      <c r="F171" s="237" t="s">
        <v>631</v>
      </c>
      <c r="G171" s="234"/>
      <c r="H171" s="238">
        <v>19.5</v>
      </c>
      <c r="I171" s="239"/>
      <c r="J171" s="234"/>
      <c r="K171" s="234"/>
      <c r="L171" s="240"/>
      <c r="M171" s="241"/>
      <c r="N171" s="242"/>
      <c r="O171" s="242"/>
      <c r="P171" s="242"/>
      <c r="Q171" s="242"/>
      <c r="R171" s="242"/>
      <c r="S171" s="242"/>
      <c r="T171" s="24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4" t="s">
        <v>170</v>
      </c>
      <c r="AU171" s="244" t="s">
        <v>79</v>
      </c>
      <c r="AV171" s="13" t="s">
        <v>79</v>
      </c>
      <c r="AW171" s="13" t="s">
        <v>31</v>
      </c>
      <c r="AX171" s="13" t="s">
        <v>77</v>
      </c>
      <c r="AY171" s="244" t="s">
        <v>141</v>
      </c>
    </row>
    <row r="172" s="2" customFormat="1" ht="24" customHeight="1">
      <c r="A172" s="40"/>
      <c r="B172" s="41"/>
      <c r="C172" s="220" t="s">
        <v>342</v>
      </c>
      <c r="D172" s="220" t="s">
        <v>144</v>
      </c>
      <c r="E172" s="221" t="s">
        <v>632</v>
      </c>
      <c r="F172" s="222" t="s">
        <v>633</v>
      </c>
      <c r="G172" s="223" t="s">
        <v>196</v>
      </c>
      <c r="H172" s="224">
        <v>19.5</v>
      </c>
      <c r="I172" s="225"/>
      <c r="J172" s="226">
        <f>ROUND(I172*H172,2)</f>
        <v>0</v>
      </c>
      <c r="K172" s="222" t="s">
        <v>197</v>
      </c>
      <c r="L172" s="46"/>
      <c r="M172" s="227" t="s">
        <v>19</v>
      </c>
      <c r="N172" s="228" t="s">
        <v>40</v>
      </c>
      <c r="O172" s="86"/>
      <c r="P172" s="229">
        <f>O172*H172</f>
        <v>0</v>
      </c>
      <c r="Q172" s="229">
        <v>5.0000000000000002E-05</v>
      </c>
      <c r="R172" s="229">
        <f>Q172*H172</f>
        <v>0.00097500000000000006</v>
      </c>
      <c r="S172" s="229">
        <v>0</v>
      </c>
      <c r="T172" s="230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31" t="s">
        <v>161</v>
      </c>
      <c r="AT172" s="231" t="s">
        <v>144</v>
      </c>
      <c r="AU172" s="231" t="s">
        <v>79</v>
      </c>
      <c r="AY172" s="19" t="s">
        <v>141</v>
      </c>
      <c r="BE172" s="232">
        <f>IF(N172="základní",J172,0)</f>
        <v>0</v>
      </c>
      <c r="BF172" s="232">
        <f>IF(N172="snížená",J172,0)</f>
        <v>0</v>
      </c>
      <c r="BG172" s="232">
        <f>IF(N172="zákl. přenesená",J172,0)</f>
        <v>0</v>
      </c>
      <c r="BH172" s="232">
        <f>IF(N172="sníž. přenesená",J172,0)</f>
        <v>0</v>
      </c>
      <c r="BI172" s="232">
        <f>IF(N172="nulová",J172,0)</f>
        <v>0</v>
      </c>
      <c r="BJ172" s="19" t="s">
        <v>77</v>
      </c>
      <c r="BK172" s="232">
        <f>ROUND(I172*H172,2)</f>
        <v>0</v>
      </c>
      <c r="BL172" s="19" t="s">
        <v>161</v>
      </c>
      <c r="BM172" s="231" t="s">
        <v>634</v>
      </c>
    </row>
    <row r="173" s="2" customFormat="1" ht="16.5" customHeight="1">
      <c r="A173" s="40"/>
      <c r="B173" s="41"/>
      <c r="C173" s="220" t="s">
        <v>500</v>
      </c>
      <c r="D173" s="220" t="s">
        <v>144</v>
      </c>
      <c r="E173" s="221" t="s">
        <v>635</v>
      </c>
      <c r="F173" s="222" t="s">
        <v>636</v>
      </c>
      <c r="G173" s="223" t="s">
        <v>252</v>
      </c>
      <c r="H173" s="224">
        <v>11.141</v>
      </c>
      <c r="I173" s="225"/>
      <c r="J173" s="226">
        <f>ROUND(I173*H173,2)</f>
        <v>0</v>
      </c>
      <c r="K173" s="222" t="s">
        <v>197</v>
      </c>
      <c r="L173" s="46"/>
      <c r="M173" s="227" t="s">
        <v>19</v>
      </c>
      <c r="N173" s="228" t="s">
        <v>40</v>
      </c>
      <c r="O173" s="86"/>
      <c r="P173" s="229">
        <f>O173*H173</f>
        <v>0</v>
      </c>
      <c r="Q173" s="229">
        <v>1.04853</v>
      </c>
      <c r="R173" s="229">
        <f>Q173*H173</f>
        <v>11.681672729999999</v>
      </c>
      <c r="S173" s="229">
        <v>0</v>
      </c>
      <c r="T173" s="230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31" t="s">
        <v>161</v>
      </c>
      <c r="AT173" s="231" t="s">
        <v>144</v>
      </c>
      <c r="AU173" s="231" t="s">
        <v>79</v>
      </c>
      <c r="AY173" s="19" t="s">
        <v>141</v>
      </c>
      <c r="BE173" s="232">
        <f>IF(N173="základní",J173,0)</f>
        <v>0</v>
      </c>
      <c r="BF173" s="232">
        <f>IF(N173="snížená",J173,0)</f>
        <v>0</v>
      </c>
      <c r="BG173" s="232">
        <f>IF(N173="zákl. přenesená",J173,0)</f>
        <v>0</v>
      </c>
      <c r="BH173" s="232">
        <f>IF(N173="sníž. přenesená",J173,0)</f>
        <v>0</v>
      </c>
      <c r="BI173" s="232">
        <f>IF(N173="nulová",J173,0)</f>
        <v>0</v>
      </c>
      <c r="BJ173" s="19" t="s">
        <v>77</v>
      </c>
      <c r="BK173" s="232">
        <f>ROUND(I173*H173,2)</f>
        <v>0</v>
      </c>
      <c r="BL173" s="19" t="s">
        <v>161</v>
      </c>
      <c r="BM173" s="231" t="s">
        <v>637</v>
      </c>
    </row>
    <row r="174" s="2" customFormat="1" ht="16.5" customHeight="1">
      <c r="A174" s="40"/>
      <c r="B174" s="41"/>
      <c r="C174" s="220" t="s">
        <v>504</v>
      </c>
      <c r="D174" s="220" t="s">
        <v>144</v>
      </c>
      <c r="E174" s="221" t="s">
        <v>638</v>
      </c>
      <c r="F174" s="222" t="s">
        <v>639</v>
      </c>
      <c r="G174" s="223" t="s">
        <v>640</v>
      </c>
      <c r="H174" s="224">
        <v>1</v>
      </c>
      <c r="I174" s="225"/>
      <c r="J174" s="226">
        <f>ROUND(I174*H174,2)</f>
        <v>0</v>
      </c>
      <c r="K174" s="222" t="s">
        <v>19</v>
      </c>
      <c r="L174" s="46"/>
      <c r="M174" s="227" t="s">
        <v>19</v>
      </c>
      <c r="N174" s="228" t="s">
        <v>40</v>
      </c>
      <c r="O174" s="86"/>
      <c r="P174" s="229">
        <f>O174*H174</f>
        <v>0</v>
      </c>
      <c r="Q174" s="229">
        <v>0</v>
      </c>
      <c r="R174" s="229">
        <f>Q174*H174</f>
        <v>0</v>
      </c>
      <c r="S174" s="229">
        <v>0</v>
      </c>
      <c r="T174" s="230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31" t="s">
        <v>161</v>
      </c>
      <c r="AT174" s="231" t="s">
        <v>144</v>
      </c>
      <c r="AU174" s="231" t="s">
        <v>79</v>
      </c>
      <c r="AY174" s="19" t="s">
        <v>141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19" t="s">
        <v>77</v>
      </c>
      <c r="BK174" s="232">
        <f>ROUND(I174*H174,2)</f>
        <v>0</v>
      </c>
      <c r="BL174" s="19" t="s">
        <v>161</v>
      </c>
      <c r="BM174" s="231" t="s">
        <v>641</v>
      </c>
    </row>
    <row r="175" s="2" customFormat="1" ht="16.5" customHeight="1">
      <c r="A175" s="40"/>
      <c r="B175" s="41"/>
      <c r="C175" s="220" t="s">
        <v>511</v>
      </c>
      <c r="D175" s="220" t="s">
        <v>144</v>
      </c>
      <c r="E175" s="221" t="s">
        <v>642</v>
      </c>
      <c r="F175" s="222" t="s">
        <v>643</v>
      </c>
      <c r="G175" s="223" t="s">
        <v>640</v>
      </c>
      <c r="H175" s="224">
        <v>18</v>
      </c>
      <c r="I175" s="225"/>
      <c r="J175" s="226">
        <f>ROUND(I175*H175,2)</f>
        <v>0</v>
      </c>
      <c r="K175" s="222" t="s">
        <v>197</v>
      </c>
      <c r="L175" s="46"/>
      <c r="M175" s="227" t="s">
        <v>19</v>
      </c>
      <c r="N175" s="228" t="s">
        <v>40</v>
      </c>
      <c r="O175" s="86"/>
      <c r="P175" s="229">
        <f>O175*H175</f>
        <v>0</v>
      </c>
      <c r="Q175" s="229">
        <v>0</v>
      </c>
      <c r="R175" s="229">
        <f>Q175*H175</f>
        <v>0</v>
      </c>
      <c r="S175" s="229">
        <v>0</v>
      </c>
      <c r="T175" s="230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31" t="s">
        <v>161</v>
      </c>
      <c r="AT175" s="231" t="s">
        <v>144</v>
      </c>
      <c r="AU175" s="231" t="s">
        <v>79</v>
      </c>
      <c r="AY175" s="19" t="s">
        <v>141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19" t="s">
        <v>77</v>
      </c>
      <c r="BK175" s="232">
        <f>ROUND(I175*H175,2)</f>
        <v>0</v>
      </c>
      <c r="BL175" s="19" t="s">
        <v>161</v>
      </c>
      <c r="BM175" s="231" t="s">
        <v>644</v>
      </c>
    </row>
    <row r="176" s="13" customFormat="1">
      <c r="A176" s="13"/>
      <c r="B176" s="233"/>
      <c r="C176" s="234"/>
      <c r="D176" s="235" t="s">
        <v>170</v>
      </c>
      <c r="E176" s="236" t="s">
        <v>19</v>
      </c>
      <c r="F176" s="237" t="s">
        <v>645</v>
      </c>
      <c r="G176" s="234"/>
      <c r="H176" s="238">
        <v>3</v>
      </c>
      <c r="I176" s="239"/>
      <c r="J176" s="234"/>
      <c r="K176" s="234"/>
      <c r="L176" s="240"/>
      <c r="M176" s="241"/>
      <c r="N176" s="242"/>
      <c r="O176" s="242"/>
      <c r="P176" s="242"/>
      <c r="Q176" s="242"/>
      <c r="R176" s="242"/>
      <c r="S176" s="242"/>
      <c r="T176" s="24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4" t="s">
        <v>170</v>
      </c>
      <c r="AU176" s="244" t="s">
        <v>79</v>
      </c>
      <c r="AV176" s="13" t="s">
        <v>79</v>
      </c>
      <c r="AW176" s="13" t="s">
        <v>31</v>
      </c>
      <c r="AX176" s="13" t="s">
        <v>69</v>
      </c>
      <c r="AY176" s="244" t="s">
        <v>141</v>
      </c>
    </row>
    <row r="177" s="13" customFormat="1">
      <c r="A177" s="13"/>
      <c r="B177" s="233"/>
      <c r="C177" s="234"/>
      <c r="D177" s="235" t="s">
        <v>170</v>
      </c>
      <c r="E177" s="236" t="s">
        <v>19</v>
      </c>
      <c r="F177" s="237" t="s">
        <v>646</v>
      </c>
      <c r="G177" s="234"/>
      <c r="H177" s="238">
        <v>3</v>
      </c>
      <c r="I177" s="239"/>
      <c r="J177" s="234"/>
      <c r="K177" s="234"/>
      <c r="L177" s="240"/>
      <c r="M177" s="241"/>
      <c r="N177" s="242"/>
      <c r="O177" s="242"/>
      <c r="P177" s="242"/>
      <c r="Q177" s="242"/>
      <c r="R177" s="242"/>
      <c r="S177" s="242"/>
      <c r="T177" s="24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4" t="s">
        <v>170</v>
      </c>
      <c r="AU177" s="244" t="s">
        <v>79</v>
      </c>
      <c r="AV177" s="13" t="s">
        <v>79</v>
      </c>
      <c r="AW177" s="13" t="s">
        <v>31</v>
      </c>
      <c r="AX177" s="13" t="s">
        <v>69</v>
      </c>
      <c r="AY177" s="244" t="s">
        <v>141</v>
      </c>
    </row>
    <row r="178" s="13" customFormat="1">
      <c r="A178" s="13"/>
      <c r="B178" s="233"/>
      <c r="C178" s="234"/>
      <c r="D178" s="235" t="s">
        <v>170</v>
      </c>
      <c r="E178" s="236" t="s">
        <v>19</v>
      </c>
      <c r="F178" s="237" t="s">
        <v>647</v>
      </c>
      <c r="G178" s="234"/>
      <c r="H178" s="238">
        <v>12</v>
      </c>
      <c r="I178" s="239"/>
      <c r="J178" s="234"/>
      <c r="K178" s="234"/>
      <c r="L178" s="240"/>
      <c r="M178" s="241"/>
      <c r="N178" s="242"/>
      <c r="O178" s="242"/>
      <c r="P178" s="242"/>
      <c r="Q178" s="242"/>
      <c r="R178" s="242"/>
      <c r="S178" s="242"/>
      <c r="T178" s="24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4" t="s">
        <v>170</v>
      </c>
      <c r="AU178" s="244" t="s">
        <v>79</v>
      </c>
      <c r="AV178" s="13" t="s">
        <v>79</v>
      </c>
      <c r="AW178" s="13" t="s">
        <v>31</v>
      </c>
      <c r="AX178" s="13" t="s">
        <v>69</v>
      </c>
      <c r="AY178" s="244" t="s">
        <v>141</v>
      </c>
    </row>
    <row r="179" s="15" customFormat="1">
      <c r="A179" s="15"/>
      <c r="B179" s="260"/>
      <c r="C179" s="261"/>
      <c r="D179" s="235" t="s">
        <v>170</v>
      </c>
      <c r="E179" s="262" t="s">
        <v>19</v>
      </c>
      <c r="F179" s="263" t="s">
        <v>230</v>
      </c>
      <c r="G179" s="261"/>
      <c r="H179" s="264">
        <v>18</v>
      </c>
      <c r="I179" s="265"/>
      <c r="J179" s="261"/>
      <c r="K179" s="261"/>
      <c r="L179" s="266"/>
      <c r="M179" s="267"/>
      <c r="N179" s="268"/>
      <c r="O179" s="268"/>
      <c r="P179" s="268"/>
      <c r="Q179" s="268"/>
      <c r="R179" s="268"/>
      <c r="S179" s="268"/>
      <c r="T179" s="269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70" t="s">
        <v>170</v>
      </c>
      <c r="AU179" s="270" t="s">
        <v>79</v>
      </c>
      <c r="AV179" s="15" t="s">
        <v>161</v>
      </c>
      <c r="AW179" s="15" t="s">
        <v>31</v>
      </c>
      <c r="AX179" s="15" t="s">
        <v>77</v>
      </c>
      <c r="AY179" s="270" t="s">
        <v>141</v>
      </c>
    </row>
    <row r="180" s="2" customFormat="1" ht="16.5" customHeight="1">
      <c r="A180" s="40"/>
      <c r="B180" s="41"/>
      <c r="C180" s="274" t="s">
        <v>516</v>
      </c>
      <c r="D180" s="274" t="s">
        <v>364</v>
      </c>
      <c r="E180" s="275" t="s">
        <v>648</v>
      </c>
      <c r="F180" s="276" t="s">
        <v>649</v>
      </c>
      <c r="G180" s="277" t="s">
        <v>640</v>
      </c>
      <c r="H180" s="278">
        <v>18</v>
      </c>
      <c r="I180" s="279"/>
      <c r="J180" s="280">
        <f>ROUND(I180*H180,2)</f>
        <v>0</v>
      </c>
      <c r="K180" s="276" t="s">
        <v>19</v>
      </c>
      <c r="L180" s="281"/>
      <c r="M180" s="282" t="s">
        <v>19</v>
      </c>
      <c r="N180" s="283" t="s">
        <v>40</v>
      </c>
      <c r="O180" s="86"/>
      <c r="P180" s="229">
        <f>O180*H180</f>
        <v>0</v>
      </c>
      <c r="Q180" s="229">
        <v>0</v>
      </c>
      <c r="R180" s="229">
        <f>Q180*H180</f>
        <v>0</v>
      </c>
      <c r="S180" s="229">
        <v>0</v>
      </c>
      <c r="T180" s="230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31" t="s">
        <v>235</v>
      </c>
      <c r="AT180" s="231" t="s">
        <v>364</v>
      </c>
      <c r="AU180" s="231" t="s">
        <v>79</v>
      </c>
      <c r="AY180" s="19" t="s">
        <v>141</v>
      </c>
      <c r="BE180" s="232">
        <f>IF(N180="základní",J180,0)</f>
        <v>0</v>
      </c>
      <c r="BF180" s="232">
        <f>IF(N180="snížená",J180,0)</f>
        <v>0</v>
      </c>
      <c r="BG180" s="232">
        <f>IF(N180="zákl. přenesená",J180,0)</f>
        <v>0</v>
      </c>
      <c r="BH180" s="232">
        <f>IF(N180="sníž. přenesená",J180,0)</f>
        <v>0</v>
      </c>
      <c r="BI180" s="232">
        <f>IF(N180="nulová",J180,0)</f>
        <v>0</v>
      </c>
      <c r="BJ180" s="19" t="s">
        <v>77</v>
      </c>
      <c r="BK180" s="232">
        <f>ROUND(I180*H180,2)</f>
        <v>0</v>
      </c>
      <c r="BL180" s="19" t="s">
        <v>161</v>
      </c>
      <c r="BM180" s="231" t="s">
        <v>650</v>
      </c>
    </row>
    <row r="181" s="13" customFormat="1">
      <c r="A181" s="13"/>
      <c r="B181" s="233"/>
      <c r="C181" s="234"/>
      <c r="D181" s="235" t="s">
        <v>170</v>
      </c>
      <c r="E181" s="236" t="s">
        <v>19</v>
      </c>
      <c r="F181" s="237" t="s">
        <v>645</v>
      </c>
      <c r="G181" s="234"/>
      <c r="H181" s="238">
        <v>3</v>
      </c>
      <c r="I181" s="239"/>
      <c r="J181" s="234"/>
      <c r="K181" s="234"/>
      <c r="L181" s="240"/>
      <c r="M181" s="241"/>
      <c r="N181" s="242"/>
      <c r="O181" s="242"/>
      <c r="P181" s="242"/>
      <c r="Q181" s="242"/>
      <c r="R181" s="242"/>
      <c r="S181" s="242"/>
      <c r="T181" s="24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4" t="s">
        <v>170</v>
      </c>
      <c r="AU181" s="244" t="s">
        <v>79</v>
      </c>
      <c r="AV181" s="13" t="s">
        <v>79</v>
      </c>
      <c r="AW181" s="13" t="s">
        <v>31</v>
      </c>
      <c r="AX181" s="13" t="s">
        <v>69</v>
      </c>
      <c r="AY181" s="244" t="s">
        <v>141</v>
      </c>
    </row>
    <row r="182" s="13" customFormat="1">
      <c r="A182" s="13"/>
      <c r="B182" s="233"/>
      <c r="C182" s="234"/>
      <c r="D182" s="235" t="s">
        <v>170</v>
      </c>
      <c r="E182" s="236" t="s">
        <v>19</v>
      </c>
      <c r="F182" s="237" t="s">
        <v>646</v>
      </c>
      <c r="G182" s="234"/>
      <c r="H182" s="238">
        <v>3</v>
      </c>
      <c r="I182" s="239"/>
      <c r="J182" s="234"/>
      <c r="K182" s="234"/>
      <c r="L182" s="240"/>
      <c r="M182" s="241"/>
      <c r="N182" s="242"/>
      <c r="O182" s="242"/>
      <c r="P182" s="242"/>
      <c r="Q182" s="242"/>
      <c r="R182" s="242"/>
      <c r="S182" s="242"/>
      <c r="T182" s="24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4" t="s">
        <v>170</v>
      </c>
      <c r="AU182" s="244" t="s">
        <v>79</v>
      </c>
      <c r="AV182" s="13" t="s">
        <v>79</v>
      </c>
      <c r="AW182" s="13" t="s">
        <v>31</v>
      </c>
      <c r="AX182" s="13" t="s">
        <v>69</v>
      </c>
      <c r="AY182" s="244" t="s">
        <v>141</v>
      </c>
    </row>
    <row r="183" s="13" customFormat="1">
      <c r="A183" s="13"/>
      <c r="B183" s="233"/>
      <c r="C183" s="234"/>
      <c r="D183" s="235" t="s">
        <v>170</v>
      </c>
      <c r="E183" s="236" t="s">
        <v>19</v>
      </c>
      <c r="F183" s="237" t="s">
        <v>647</v>
      </c>
      <c r="G183" s="234"/>
      <c r="H183" s="238">
        <v>12</v>
      </c>
      <c r="I183" s="239"/>
      <c r="J183" s="234"/>
      <c r="K183" s="234"/>
      <c r="L183" s="240"/>
      <c r="M183" s="241"/>
      <c r="N183" s="242"/>
      <c r="O183" s="242"/>
      <c r="P183" s="242"/>
      <c r="Q183" s="242"/>
      <c r="R183" s="242"/>
      <c r="S183" s="242"/>
      <c r="T183" s="24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4" t="s">
        <v>170</v>
      </c>
      <c r="AU183" s="244" t="s">
        <v>79</v>
      </c>
      <c r="AV183" s="13" t="s">
        <v>79</v>
      </c>
      <c r="AW183" s="13" t="s">
        <v>31</v>
      </c>
      <c r="AX183" s="13" t="s">
        <v>69</v>
      </c>
      <c r="AY183" s="244" t="s">
        <v>141</v>
      </c>
    </row>
    <row r="184" s="15" customFormat="1">
      <c r="A184" s="15"/>
      <c r="B184" s="260"/>
      <c r="C184" s="261"/>
      <c r="D184" s="235" t="s">
        <v>170</v>
      </c>
      <c r="E184" s="262" t="s">
        <v>19</v>
      </c>
      <c r="F184" s="263" t="s">
        <v>230</v>
      </c>
      <c r="G184" s="261"/>
      <c r="H184" s="264">
        <v>18</v>
      </c>
      <c r="I184" s="265"/>
      <c r="J184" s="261"/>
      <c r="K184" s="261"/>
      <c r="L184" s="266"/>
      <c r="M184" s="267"/>
      <c r="N184" s="268"/>
      <c r="O184" s="268"/>
      <c r="P184" s="268"/>
      <c r="Q184" s="268"/>
      <c r="R184" s="268"/>
      <c r="S184" s="268"/>
      <c r="T184" s="269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70" t="s">
        <v>170</v>
      </c>
      <c r="AU184" s="270" t="s">
        <v>79</v>
      </c>
      <c r="AV184" s="15" t="s">
        <v>161</v>
      </c>
      <c r="AW184" s="15" t="s">
        <v>31</v>
      </c>
      <c r="AX184" s="15" t="s">
        <v>77</v>
      </c>
      <c r="AY184" s="270" t="s">
        <v>141</v>
      </c>
    </row>
    <row r="185" s="2" customFormat="1" ht="16.5" customHeight="1">
      <c r="A185" s="40"/>
      <c r="B185" s="41"/>
      <c r="C185" s="220" t="s">
        <v>521</v>
      </c>
      <c r="D185" s="220" t="s">
        <v>144</v>
      </c>
      <c r="E185" s="221" t="s">
        <v>651</v>
      </c>
      <c r="F185" s="222" t="s">
        <v>652</v>
      </c>
      <c r="G185" s="223" t="s">
        <v>222</v>
      </c>
      <c r="H185" s="224">
        <v>9.0500000000000007</v>
      </c>
      <c r="I185" s="225"/>
      <c r="J185" s="226">
        <f>ROUND(I185*H185,2)</f>
        <v>0</v>
      </c>
      <c r="K185" s="222" t="s">
        <v>19</v>
      </c>
      <c r="L185" s="46"/>
      <c r="M185" s="227" t="s">
        <v>19</v>
      </c>
      <c r="N185" s="228" t="s">
        <v>40</v>
      </c>
      <c r="O185" s="86"/>
      <c r="P185" s="229">
        <f>O185*H185</f>
        <v>0</v>
      </c>
      <c r="Q185" s="229">
        <v>0</v>
      </c>
      <c r="R185" s="229">
        <f>Q185*H185</f>
        <v>0</v>
      </c>
      <c r="S185" s="229">
        <v>0</v>
      </c>
      <c r="T185" s="230">
        <f>S185*H185</f>
        <v>0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31" t="s">
        <v>161</v>
      </c>
      <c r="AT185" s="231" t="s">
        <v>144</v>
      </c>
      <c r="AU185" s="231" t="s">
        <v>79</v>
      </c>
      <c r="AY185" s="19" t="s">
        <v>141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19" t="s">
        <v>77</v>
      </c>
      <c r="BK185" s="232">
        <f>ROUND(I185*H185,2)</f>
        <v>0</v>
      </c>
      <c r="BL185" s="19" t="s">
        <v>161</v>
      </c>
      <c r="BM185" s="231" t="s">
        <v>653</v>
      </c>
    </row>
    <row r="186" s="13" customFormat="1">
      <c r="A186" s="13"/>
      <c r="B186" s="233"/>
      <c r="C186" s="234"/>
      <c r="D186" s="235" t="s">
        <v>170</v>
      </c>
      <c r="E186" s="236" t="s">
        <v>19</v>
      </c>
      <c r="F186" s="237" t="s">
        <v>654</v>
      </c>
      <c r="G186" s="234"/>
      <c r="H186" s="238">
        <v>9.0500000000000007</v>
      </c>
      <c r="I186" s="239"/>
      <c r="J186" s="234"/>
      <c r="K186" s="234"/>
      <c r="L186" s="240"/>
      <c r="M186" s="241"/>
      <c r="N186" s="242"/>
      <c r="O186" s="242"/>
      <c r="P186" s="242"/>
      <c r="Q186" s="242"/>
      <c r="R186" s="242"/>
      <c r="S186" s="242"/>
      <c r="T186" s="24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4" t="s">
        <v>170</v>
      </c>
      <c r="AU186" s="244" t="s">
        <v>79</v>
      </c>
      <c r="AV186" s="13" t="s">
        <v>79</v>
      </c>
      <c r="AW186" s="13" t="s">
        <v>31</v>
      </c>
      <c r="AX186" s="13" t="s">
        <v>77</v>
      </c>
      <c r="AY186" s="244" t="s">
        <v>141</v>
      </c>
    </row>
    <row r="187" s="2" customFormat="1" ht="16.5" customHeight="1">
      <c r="A187" s="40"/>
      <c r="B187" s="41"/>
      <c r="C187" s="220" t="s">
        <v>655</v>
      </c>
      <c r="D187" s="220" t="s">
        <v>144</v>
      </c>
      <c r="E187" s="221" t="s">
        <v>656</v>
      </c>
      <c r="F187" s="222" t="s">
        <v>657</v>
      </c>
      <c r="G187" s="223" t="s">
        <v>252</v>
      </c>
      <c r="H187" s="224">
        <v>0.90500000000000003</v>
      </c>
      <c r="I187" s="225"/>
      <c r="J187" s="226">
        <f>ROUND(I187*H187,2)</f>
        <v>0</v>
      </c>
      <c r="K187" s="222" t="s">
        <v>197</v>
      </c>
      <c r="L187" s="46"/>
      <c r="M187" s="227" t="s">
        <v>19</v>
      </c>
      <c r="N187" s="228" t="s">
        <v>40</v>
      </c>
      <c r="O187" s="86"/>
      <c r="P187" s="229">
        <f>O187*H187</f>
        <v>0</v>
      </c>
      <c r="Q187" s="229">
        <v>1.0595000000000001</v>
      </c>
      <c r="R187" s="229">
        <f>Q187*H187</f>
        <v>0.95884750000000007</v>
      </c>
      <c r="S187" s="229">
        <v>0</v>
      </c>
      <c r="T187" s="230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31" t="s">
        <v>161</v>
      </c>
      <c r="AT187" s="231" t="s">
        <v>144</v>
      </c>
      <c r="AU187" s="231" t="s">
        <v>79</v>
      </c>
      <c r="AY187" s="19" t="s">
        <v>141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19" t="s">
        <v>77</v>
      </c>
      <c r="BK187" s="232">
        <f>ROUND(I187*H187,2)</f>
        <v>0</v>
      </c>
      <c r="BL187" s="19" t="s">
        <v>161</v>
      </c>
      <c r="BM187" s="231" t="s">
        <v>658</v>
      </c>
    </row>
    <row r="188" s="2" customFormat="1" ht="16.5" customHeight="1">
      <c r="A188" s="40"/>
      <c r="B188" s="41"/>
      <c r="C188" s="220" t="s">
        <v>659</v>
      </c>
      <c r="D188" s="220" t="s">
        <v>144</v>
      </c>
      <c r="E188" s="221" t="s">
        <v>660</v>
      </c>
      <c r="F188" s="222" t="s">
        <v>661</v>
      </c>
      <c r="G188" s="223" t="s">
        <v>196</v>
      </c>
      <c r="H188" s="224">
        <v>3.5190000000000001</v>
      </c>
      <c r="I188" s="225"/>
      <c r="J188" s="226">
        <f>ROUND(I188*H188,2)</f>
        <v>0</v>
      </c>
      <c r="K188" s="222" t="s">
        <v>197</v>
      </c>
      <c r="L188" s="46"/>
      <c r="M188" s="227" t="s">
        <v>19</v>
      </c>
      <c r="N188" s="228" t="s">
        <v>40</v>
      </c>
      <c r="O188" s="86"/>
      <c r="P188" s="229">
        <f>O188*H188</f>
        <v>0</v>
      </c>
      <c r="Q188" s="229">
        <v>0.02102</v>
      </c>
      <c r="R188" s="229">
        <f>Q188*H188</f>
        <v>0.073969380000000001</v>
      </c>
      <c r="S188" s="229">
        <v>0</v>
      </c>
      <c r="T188" s="230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31" t="s">
        <v>161</v>
      </c>
      <c r="AT188" s="231" t="s">
        <v>144</v>
      </c>
      <c r="AU188" s="231" t="s">
        <v>79</v>
      </c>
      <c r="AY188" s="19" t="s">
        <v>141</v>
      </c>
      <c r="BE188" s="232">
        <f>IF(N188="základní",J188,0)</f>
        <v>0</v>
      </c>
      <c r="BF188" s="232">
        <f>IF(N188="snížená",J188,0)</f>
        <v>0</v>
      </c>
      <c r="BG188" s="232">
        <f>IF(N188="zákl. přenesená",J188,0)</f>
        <v>0</v>
      </c>
      <c r="BH188" s="232">
        <f>IF(N188="sníž. přenesená",J188,0)</f>
        <v>0</v>
      </c>
      <c r="BI188" s="232">
        <f>IF(N188="nulová",J188,0)</f>
        <v>0</v>
      </c>
      <c r="BJ188" s="19" t="s">
        <v>77</v>
      </c>
      <c r="BK188" s="232">
        <f>ROUND(I188*H188,2)</f>
        <v>0</v>
      </c>
      <c r="BL188" s="19" t="s">
        <v>161</v>
      </c>
      <c r="BM188" s="231" t="s">
        <v>662</v>
      </c>
    </row>
    <row r="189" s="13" customFormat="1">
      <c r="A189" s="13"/>
      <c r="B189" s="233"/>
      <c r="C189" s="234"/>
      <c r="D189" s="235" t="s">
        <v>170</v>
      </c>
      <c r="E189" s="236" t="s">
        <v>19</v>
      </c>
      <c r="F189" s="237" t="s">
        <v>663</v>
      </c>
      <c r="G189" s="234"/>
      <c r="H189" s="238">
        <v>0.182</v>
      </c>
      <c r="I189" s="239"/>
      <c r="J189" s="234"/>
      <c r="K189" s="234"/>
      <c r="L189" s="240"/>
      <c r="M189" s="241"/>
      <c r="N189" s="242"/>
      <c r="O189" s="242"/>
      <c r="P189" s="242"/>
      <c r="Q189" s="242"/>
      <c r="R189" s="242"/>
      <c r="S189" s="242"/>
      <c r="T189" s="24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4" t="s">
        <v>170</v>
      </c>
      <c r="AU189" s="244" t="s">
        <v>79</v>
      </c>
      <c r="AV189" s="13" t="s">
        <v>79</v>
      </c>
      <c r="AW189" s="13" t="s">
        <v>31</v>
      </c>
      <c r="AX189" s="13" t="s">
        <v>69</v>
      </c>
      <c r="AY189" s="244" t="s">
        <v>141</v>
      </c>
    </row>
    <row r="190" s="13" customFormat="1">
      <c r="A190" s="13"/>
      <c r="B190" s="233"/>
      <c r="C190" s="234"/>
      <c r="D190" s="235" t="s">
        <v>170</v>
      </c>
      <c r="E190" s="236" t="s">
        <v>19</v>
      </c>
      <c r="F190" s="237" t="s">
        <v>664</v>
      </c>
      <c r="G190" s="234"/>
      <c r="H190" s="238">
        <v>0.182</v>
      </c>
      <c r="I190" s="239"/>
      <c r="J190" s="234"/>
      <c r="K190" s="234"/>
      <c r="L190" s="240"/>
      <c r="M190" s="241"/>
      <c r="N190" s="242"/>
      <c r="O190" s="242"/>
      <c r="P190" s="242"/>
      <c r="Q190" s="242"/>
      <c r="R190" s="242"/>
      <c r="S190" s="242"/>
      <c r="T190" s="24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4" t="s">
        <v>170</v>
      </c>
      <c r="AU190" s="244" t="s">
        <v>79</v>
      </c>
      <c r="AV190" s="13" t="s">
        <v>79</v>
      </c>
      <c r="AW190" s="13" t="s">
        <v>31</v>
      </c>
      <c r="AX190" s="13" t="s">
        <v>69</v>
      </c>
      <c r="AY190" s="244" t="s">
        <v>141</v>
      </c>
    </row>
    <row r="191" s="13" customFormat="1">
      <c r="A191" s="13"/>
      <c r="B191" s="233"/>
      <c r="C191" s="234"/>
      <c r="D191" s="235" t="s">
        <v>170</v>
      </c>
      <c r="E191" s="236" t="s">
        <v>19</v>
      </c>
      <c r="F191" s="237" t="s">
        <v>665</v>
      </c>
      <c r="G191" s="234"/>
      <c r="H191" s="238">
        <v>0.182</v>
      </c>
      <c r="I191" s="239"/>
      <c r="J191" s="234"/>
      <c r="K191" s="234"/>
      <c r="L191" s="240"/>
      <c r="M191" s="241"/>
      <c r="N191" s="242"/>
      <c r="O191" s="242"/>
      <c r="P191" s="242"/>
      <c r="Q191" s="242"/>
      <c r="R191" s="242"/>
      <c r="S191" s="242"/>
      <c r="T191" s="24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4" t="s">
        <v>170</v>
      </c>
      <c r="AU191" s="244" t="s">
        <v>79</v>
      </c>
      <c r="AV191" s="13" t="s">
        <v>79</v>
      </c>
      <c r="AW191" s="13" t="s">
        <v>31</v>
      </c>
      <c r="AX191" s="13" t="s">
        <v>69</v>
      </c>
      <c r="AY191" s="244" t="s">
        <v>141</v>
      </c>
    </row>
    <row r="192" s="13" customFormat="1">
      <c r="A192" s="13"/>
      <c r="B192" s="233"/>
      <c r="C192" s="234"/>
      <c r="D192" s="235" t="s">
        <v>170</v>
      </c>
      <c r="E192" s="236" t="s">
        <v>19</v>
      </c>
      <c r="F192" s="237" t="s">
        <v>666</v>
      </c>
      <c r="G192" s="234"/>
      <c r="H192" s="238">
        <v>0.247</v>
      </c>
      <c r="I192" s="239"/>
      <c r="J192" s="234"/>
      <c r="K192" s="234"/>
      <c r="L192" s="240"/>
      <c r="M192" s="241"/>
      <c r="N192" s="242"/>
      <c r="O192" s="242"/>
      <c r="P192" s="242"/>
      <c r="Q192" s="242"/>
      <c r="R192" s="242"/>
      <c r="S192" s="242"/>
      <c r="T192" s="24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4" t="s">
        <v>170</v>
      </c>
      <c r="AU192" s="244" t="s">
        <v>79</v>
      </c>
      <c r="AV192" s="13" t="s">
        <v>79</v>
      </c>
      <c r="AW192" s="13" t="s">
        <v>31</v>
      </c>
      <c r="AX192" s="13" t="s">
        <v>69</v>
      </c>
      <c r="AY192" s="244" t="s">
        <v>141</v>
      </c>
    </row>
    <row r="193" s="13" customFormat="1">
      <c r="A193" s="13"/>
      <c r="B193" s="233"/>
      <c r="C193" s="234"/>
      <c r="D193" s="235" t="s">
        <v>170</v>
      </c>
      <c r="E193" s="236" t="s">
        <v>19</v>
      </c>
      <c r="F193" s="237" t="s">
        <v>667</v>
      </c>
      <c r="G193" s="234"/>
      <c r="H193" s="238">
        <v>0.247</v>
      </c>
      <c r="I193" s="239"/>
      <c r="J193" s="234"/>
      <c r="K193" s="234"/>
      <c r="L193" s="240"/>
      <c r="M193" s="241"/>
      <c r="N193" s="242"/>
      <c r="O193" s="242"/>
      <c r="P193" s="242"/>
      <c r="Q193" s="242"/>
      <c r="R193" s="242"/>
      <c r="S193" s="242"/>
      <c r="T193" s="24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4" t="s">
        <v>170</v>
      </c>
      <c r="AU193" s="244" t="s">
        <v>79</v>
      </c>
      <c r="AV193" s="13" t="s">
        <v>79</v>
      </c>
      <c r="AW193" s="13" t="s">
        <v>31</v>
      </c>
      <c r="AX193" s="13" t="s">
        <v>69</v>
      </c>
      <c r="AY193" s="244" t="s">
        <v>141</v>
      </c>
    </row>
    <row r="194" s="13" customFormat="1">
      <c r="A194" s="13"/>
      <c r="B194" s="233"/>
      <c r="C194" s="234"/>
      <c r="D194" s="235" t="s">
        <v>170</v>
      </c>
      <c r="E194" s="236" t="s">
        <v>19</v>
      </c>
      <c r="F194" s="237" t="s">
        <v>668</v>
      </c>
      <c r="G194" s="234"/>
      <c r="H194" s="238">
        <v>0.247</v>
      </c>
      <c r="I194" s="239"/>
      <c r="J194" s="234"/>
      <c r="K194" s="234"/>
      <c r="L194" s="240"/>
      <c r="M194" s="241"/>
      <c r="N194" s="242"/>
      <c r="O194" s="242"/>
      <c r="P194" s="242"/>
      <c r="Q194" s="242"/>
      <c r="R194" s="242"/>
      <c r="S194" s="242"/>
      <c r="T194" s="24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4" t="s">
        <v>170</v>
      </c>
      <c r="AU194" s="244" t="s">
        <v>79</v>
      </c>
      <c r="AV194" s="13" t="s">
        <v>79</v>
      </c>
      <c r="AW194" s="13" t="s">
        <v>31</v>
      </c>
      <c r="AX194" s="13" t="s">
        <v>69</v>
      </c>
      <c r="AY194" s="244" t="s">
        <v>141</v>
      </c>
    </row>
    <row r="195" s="13" customFormat="1">
      <c r="A195" s="13"/>
      <c r="B195" s="233"/>
      <c r="C195" s="234"/>
      <c r="D195" s="235" t="s">
        <v>170</v>
      </c>
      <c r="E195" s="236" t="s">
        <v>19</v>
      </c>
      <c r="F195" s="237" t="s">
        <v>669</v>
      </c>
      <c r="G195" s="234"/>
      <c r="H195" s="238">
        <v>0.182</v>
      </c>
      <c r="I195" s="239"/>
      <c r="J195" s="234"/>
      <c r="K195" s="234"/>
      <c r="L195" s="240"/>
      <c r="M195" s="241"/>
      <c r="N195" s="242"/>
      <c r="O195" s="242"/>
      <c r="P195" s="242"/>
      <c r="Q195" s="242"/>
      <c r="R195" s="242"/>
      <c r="S195" s="242"/>
      <c r="T195" s="24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4" t="s">
        <v>170</v>
      </c>
      <c r="AU195" s="244" t="s">
        <v>79</v>
      </c>
      <c r="AV195" s="13" t="s">
        <v>79</v>
      </c>
      <c r="AW195" s="13" t="s">
        <v>31</v>
      </c>
      <c r="AX195" s="13" t="s">
        <v>69</v>
      </c>
      <c r="AY195" s="244" t="s">
        <v>141</v>
      </c>
    </row>
    <row r="196" s="13" customFormat="1">
      <c r="A196" s="13"/>
      <c r="B196" s="233"/>
      <c r="C196" s="234"/>
      <c r="D196" s="235" t="s">
        <v>170</v>
      </c>
      <c r="E196" s="236" t="s">
        <v>19</v>
      </c>
      <c r="F196" s="237" t="s">
        <v>670</v>
      </c>
      <c r="G196" s="234"/>
      <c r="H196" s="238">
        <v>0.182</v>
      </c>
      <c r="I196" s="239"/>
      <c r="J196" s="234"/>
      <c r="K196" s="234"/>
      <c r="L196" s="240"/>
      <c r="M196" s="241"/>
      <c r="N196" s="242"/>
      <c r="O196" s="242"/>
      <c r="P196" s="242"/>
      <c r="Q196" s="242"/>
      <c r="R196" s="242"/>
      <c r="S196" s="242"/>
      <c r="T196" s="24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4" t="s">
        <v>170</v>
      </c>
      <c r="AU196" s="244" t="s">
        <v>79</v>
      </c>
      <c r="AV196" s="13" t="s">
        <v>79</v>
      </c>
      <c r="AW196" s="13" t="s">
        <v>31</v>
      </c>
      <c r="AX196" s="13" t="s">
        <v>69</v>
      </c>
      <c r="AY196" s="244" t="s">
        <v>141</v>
      </c>
    </row>
    <row r="197" s="13" customFormat="1">
      <c r="A197" s="13"/>
      <c r="B197" s="233"/>
      <c r="C197" s="234"/>
      <c r="D197" s="235" t="s">
        <v>170</v>
      </c>
      <c r="E197" s="236" t="s">
        <v>19</v>
      </c>
      <c r="F197" s="237" t="s">
        <v>671</v>
      </c>
      <c r="G197" s="234"/>
      <c r="H197" s="238">
        <v>0.182</v>
      </c>
      <c r="I197" s="239"/>
      <c r="J197" s="234"/>
      <c r="K197" s="234"/>
      <c r="L197" s="240"/>
      <c r="M197" s="241"/>
      <c r="N197" s="242"/>
      <c r="O197" s="242"/>
      <c r="P197" s="242"/>
      <c r="Q197" s="242"/>
      <c r="R197" s="242"/>
      <c r="S197" s="242"/>
      <c r="T197" s="24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4" t="s">
        <v>170</v>
      </c>
      <c r="AU197" s="244" t="s">
        <v>79</v>
      </c>
      <c r="AV197" s="13" t="s">
        <v>79</v>
      </c>
      <c r="AW197" s="13" t="s">
        <v>31</v>
      </c>
      <c r="AX197" s="13" t="s">
        <v>69</v>
      </c>
      <c r="AY197" s="244" t="s">
        <v>141</v>
      </c>
    </row>
    <row r="198" s="13" customFormat="1">
      <c r="A198" s="13"/>
      <c r="B198" s="233"/>
      <c r="C198" s="234"/>
      <c r="D198" s="235" t="s">
        <v>170</v>
      </c>
      <c r="E198" s="236" t="s">
        <v>19</v>
      </c>
      <c r="F198" s="237" t="s">
        <v>672</v>
      </c>
      <c r="G198" s="234"/>
      <c r="H198" s="238">
        <v>0.182</v>
      </c>
      <c r="I198" s="239"/>
      <c r="J198" s="234"/>
      <c r="K198" s="234"/>
      <c r="L198" s="240"/>
      <c r="M198" s="241"/>
      <c r="N198" s="242"/>
      <c r="O198" s="242"/>
      <c r="P198" s="242"/>
      <c r="Q198" s="242"/>
      <c r="R198" s="242"/>
      <c r="S198" s="242"/>
      <c r="T198" s="24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4" t="s">
        <v>170</v>
      </c>
      <c r="AU198" s="244" t="s">
        <v>79</v>
      </c>
      <c r="AV198" s="13" t="s">
        <v>79</v>
      </c>
      <c r="AW198" s="13" t="s">
        <v>31</v>
      </c>
      <c r="AX198" s="13" t="s">
        <v>69</v>
      </c>
      <c r="AY198" s="244" t="s">
        <v>141</v>
      </c>
    </row>
    <row r="199" s="13" customFormat="1">
      <c r="A199" s="13"/>
      <c r="B199" s="233"/>
      <c r="C199" s="234"/>
      <c r="D199" s="235" t="s">
        <v>170</v>
      </c>
      <c r="E199" s="236" t="s">
        <v>19</v>
      </c>
      <c r="F199" s="237" t="s">
        <v>673</v>
      </c>
      <c r="G199" s="234"/>
      <c r="H199" s="238">
        <v>0.182</v>
      </c>
      <c r="I199" s="239"/>
      <c r="J199" s="234"/>
      <c r="K199" s="234"/>
      <c r="L199" s="240"/>
      <c r="M199" s="241"/>
      <c r="N199" s="242"/>
      <c r="O199" s="242"/>
      <c r="P199" s="242"/>
      <c r="Q199" s="242"/>
      <c r="R199" s="242"/>
      <c r="S199" s="242"/>
      <c r="T199" s="24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4" t="s">
        <v>170</v>
      </c>
      <c r="AU199" s="244" t="s">
        <v>79</v>
      </c>
      <c r="AV199" s="13" t="s">
        <v>79</v>
      </c>
      <c r="AW199" s="13" t="s">
        <v>31</v>
      </c>
      <c r="AX199" s="13" t="s">
        <v>69</v>
      </c>
      <c r="AY199" s="244" t="s">
        <v>141</v>
      </c>
    </row>
    <row r="200" s="13" customFormat="1">
      <c r="A200" s="13"/>
      <c r="B200" s="233"/>
      <c r="C200" s="234"/>
      <c r="D200" s="235" t="s">
        <v>170</v>
      </c>
      <c r="E200" s="236" t="s">
        <v>19</v>
      </c>
      <c r="F200" s="237" t="s">
        <v>674</v>
      </c>
      <c r="G200" s="234"/>
      <c r="H200" s="238">
        <v>0.182</v>
      </c>
      <c r="I200" s="239"/>
      <c r="J200" s="234"/>
      <c r="K200" s="234"/>
      <c r="L200" s="240"/>
      <c r="M200" s="241"/>
      <c r="N200" s="242"/>
      <c r="O200" s="242"/>
      <c r="P200" s="242"/>
      <c r="Q200" s="242"/>
      <c r="R200" s="242"/>
      <c r="S200" s="242"/>
      <c r="T200" s="24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4" t="s">
        <v>170</v>
      </c>
      <c r="AU200" s="244" t="s">
        <v>79</v>
      </c>
      <c r="AV200" s="13" t="s">
        <v>79</v>
      </c>
      <c r="AW200" s="13" t="s">
        <v>31</v>
      </c>
      <c r="AX200" s="13" t="s">
        <v>69</v>
      </c>
      <c r="AY200" s="244" t="s">
        <v>141</v>
      </c>
    </row>
    <row r="201" s="13" customFormat="1">
      <c r="A201" s="13"/>
      <c r="B201" s="233"/>
      <c r="C201" s="234"/>
      <c r="D201" s="235" t="s">
        <v>170</v>
      </c>
      <c r="E201" s="236" t="s">
        <v>19</v>
      </c>
      <c r="F201" s="237" t="s">
        <v>675</v>
      </c>
      <c r="G201" s="234"/>
      <c r="H201" s="238">
        <v>0.19800000000000001</v>
      </c>
      <c r="I201" s="239"/>
      <c r="J201" s="234"/>
      <c r="K201" s="234"/>
      <c r="L201" s="240"/>
      <c r="M201" s="241"/>
      <c r="N201" s="242"/>
      <c r="O201" s="242"/>
      <c r="P201" s="242"/>
      <c r="Q201" s="242"/>
      <c r="R201" s="242"/>
      <c r="S201" s="242"/>
      <c r="T201" s="24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4" t="s">
        <v>170</v>
      </c>
      <c r="AU201" s="244" t="s">
        <v>79</v>
      </c>
      <c r="AV201" s="13" t="s">
        <v>79</v>
      </c>
      <c r="AW201" s="13" t="s">
        <v>31</v>
      </c>
      <c r="AX201" s="13" t="s">
        <v>69</v>
      </c>
      <c r="AY201" s="244" t="s">
        <v>141</v>
      </c>
    </row>
    <row r="202" s="13" customFormat="1">
      <c r="A202" s="13"/>
      <c r="B202" s="233"/>
      <c r="C202" s="234"/>
      <c r="D202" s="235" t="s">
        <v>170</v>
      </c>
      <c r="E202" s="236" t="s">
        <v>19</v>
      </c>
      <c r="F202" s="237" t="s">
        <v>676</v>
      </c>
      <c r="G202" s="234"/>
      <c r="H202" s="238">
        <v>0.19800000000000001</v>
      </c>
      <c r="I202" s="239"/>
      <c r="J202" s="234"/>
      <c r="K202" s="234"/>
      <c r="L202" s="240"/>
      <c r="M202" s="241"/>
      <c r="N202" s="242"/>
      <c r="O202" s="242"/>
      <c r="P202" s="242"/>
      <c r="Q202" s="242"/>
      <c r="R202" s="242"/>
      <c r="S202" s="242"/>
      <c r="T202" s="24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4" t="s">
        <v>170</v>
      </c>
      <c r="AU202" s="244" t="s">
        <v>79</v>
      </c>
      <c r="AV202" s="13" t="s">
        <v>79</v>
      </c>
      <c r="AW202" s="13" t="s">
        <v>31</v>
      </c>
      <c r="AX202" s="13" t="s">
        <v>69</v>
      </c>
      <c r="AY202" s="244" t="s">
        <v>141</v>
      </c>
    </row>
    <row r="203" s="13" customFormat="1">
      <c r="A203" s="13"/>
      <c r="B203" s="233"/>
      <c r="C203" s="234"/>
      <c r="D203" s="235" t="s">
        <v>170</v>
      </c>
      <c r="E203" s="236" t="s">
        <v>19</v>
      </c>
      <c r="F203" s="237" t="s">
        <v>677</v>
      </c>
      <c r="G203" s="234"/>
      <c r="H203" s="238">
        <v>0.19800000000000001</v>
      </c>
      <c r="I203" s="239"/>
      <c r="J203" s="234"/>
      <c r="K203" s="234"/>
      <c r="L203" s="240"/>
      <c r="M203" s="241"/>
      <c r="N203" s="242"/>
      <c r="O203" s="242"/>
      <c r="P203" s="242"/>
      <c r="Q203" s="242"/>
      <c r="R203" s="242"/>
      <c r="S203" s="242"/>
      <c r="T203" s="24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4" t="s">
        <v>170</v>
      </c>
      <c r="AU203" s="244" t="s">
        <v>79</v>
      </c>
      <c r="AV203" s="13" t="s">
        <v>79</v>
      </c>
      <c r="AW203" s="13" t="s">
        <v>31</v>
      </c>
      <c r="AX203" s="13" t="s">
        <v>69</v>
      </c>
      <c r="AY203" s="244" t="s">
        <v>141</v>
      </c>
    </row>
    <row r="204" s="13" customFormat="1">
      <c r="A204" s="13"/>
      <c r="B204" s="233"/>
      <c r="C204" s="234"/>
      <c r="D204" s="235" t="s">
        <v>170</v>
      </c>
      <c r="E204" s="236" t="s">
        <v>19</v>
      </c>
      <c r="F204" s="237" t="s">
        <v>678</v>
      </c>
      <c r="G204" s="234"/>
      <c r="H204" s="238">
        <v>0.182</v>
      </c>
      <c r="I204" s="239"/>
      <c r="J204" s="234"/>
      <c r="K204" s="234"/>
      <c r="L204" s="240"/>
      <c r="M204" s="241"/>
      <c r="N204" s="242"/>
      <c r="O204" s="242"/>
      <c r="P204" s="242"/>
      <c r="Q204" s="242"/>
      <c r="R204" s="242"/>
      <c r="S204" s="242"/>
      <c r="T204" s="24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4" t="s">
        <v>170</v>
      </c>
      <c r="AU204" s="244" t="s">
        <v>79</v>
      </c>
      <c r="AV204" s="13" t="s">
        <v>79</v>
      </c>
      <c r="AW204" s="13" t="s">
        <v>31</v>
      </c>
      <c r="AX204" s="13" t="s">
        <v>69</v>
      </c>
      <c r="AY204" s="244" t="s">
        <v>141</v>
      </c>
    </row>
    <row r="205" s="13" customFormat="1">
      <c r="A205" s="13"/>
      <c r="B205" s="233"/>
      <c r="C205" s="234"/>
      <c r="D205" s="235" t="s">
        <v>170</v>
      </c>
      <c r="E205" s="236" t="s">
        <v>19</v>
      </c>
      <c r="F205" s="237" t="s">
        <v>679</v>
      </c>
      <c r="G205" s="234"/>
      <c r="H205" s="238">
        <v>0.182</v>
      </c>
      <c r="I205" s="239"/>
      <c r="J205" s="234"/>
      <c r="K205" s="234"/>
      <c r="L205" s="240"/>
      <c r="M205" s="241"/>
      <c r="N205" s="242"/>
      <c r="O205" s="242"/>
      <c r="P205" s="242"/>
      <c r="Q205" s="242"/>
      <c r="R205" s="242"/>
      <c r="S205" s="242"/>
      <c r="T205" s="24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4" t="s">
        <v>170</v>
      </c>
      <c r="AU205" s="244" t="s">
        <v>79</v>
      </c>
      <c r="AV205" s="13" t="s">
        <v>79</v>
      </c>
      <c r="AW205" s="13" t="s">
        <v>31</v>
      </c>
      <c r="AX205" s="13" t="s">
        <v>69</v>
      </c>
      <c r="AY205" s="244" t="s">
        <v>141</v>
      </c>
    </row>
    <row r="206" s="13" customFormat="1">
      <c r="A206" s="13"/>
      <c r="B206" s="233"/>
      <c r="C206" s="234"/>
      <c r="D206" s="235" t="s">
        <v>170</v>
      </c>
      <c r="E206" s="236" t="s">
        <v>19</v>
      </c>
      <c r="F206" s="237" t="s">
        <v>680</v>
      </c>
      <c r="G206" s="234"/>
      <c r="H206" s="238">
        <v>0.182</v>
      </c>
      <c r="I206" s="239"/>
      <c r="J206" s="234"/>
      <c r="K206" s="234"/>
      <c r="L206" s="240"/>
      <c r="M206" s="241"/>
      <c r="N206" s="242"/>
      <c r="O206" s="242"/>
      <c r="P206" s="242"/>
      <c r="Q206" s="242"/>
      <c r="R206" s="242"/>
      <c r="S206" s="242"/>
      <c r="T206" s="24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4" t="s">
        <v>170</v>
      </c>
      <c r="AU206" s="244" t="s">
        <v>79</v>
      </c>
      <c r="AV206" s="13" t="s">
        <v>79</v>
      </c>
      <c r="AW206" s="13" t="s">
        <v>31</v>
      </c>
      <c r="AX206" s="13" t="s">
        <v>69</v>
      </c>
      <c r="AY206" s="244" t="s">
        <v>141</v>
      </c>
    </row>
    <row r="207" s="15" customFormat="1">
      <c r="A207" s="15"/>
      <c r="B207" s="260"/>
      <c r="C207" s="261"/>
      <c r="D207" s="235" t="s">
        <v>170</v>
      </c>
      <c r="E207" s="262" t="s">
        <v>19</v>
      </c>
      <c r="F207" s="263" t="s">
        <v>230</v>
      </c>
      <c r="G207" s="261"/>
      <c r="H207" s="264">
        <v>3.5189999999999992</v>
      </c>
      <c r="I207" s="265"/>
      <c r="J207" s="261"/>
      <c r="K207" s="261"/>
      <c r="L207" s="266"/>
      <c r="M207" s="267"/>
      <c r="N207" s="268"/>
      <c r="O207" s="268"/>
      <c r="P207" s="268"/>
      <c r="Q207" s="268"/>
      <c r="R207" s="268"/>
      <c r="S207" s="268"/>
      <c r="T207" s="269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270" t="s">
        <v>170</v>
      </c>
      <c r="AU207" s="270" t="s">
        <v>79</v>
      </c>
      <c r="AV207" s="15" t="s">
        <v>161</v>
      </c>
      <c r="AW207" s="15" t="s">
        <v>31</v>
      </c>
      <c r="AX207" s="15" t="s">
        <v>77</v>
      </c>
      <c r="AY207" s="270" t="s">
        <v>141</v>
      </c>
    </row>
    <row r="208" s="2" customFormat="1" ht="16.5" customHeight="1">
      <c r="A208" s="40"/>
      <c r="B208" s="41"/>
      <c r="C208" s="220" t="s">
        <v>385</v>
      </c>
      <c r="D208" s="220" t="s">
        <v>144</v>
      </c>
      <c r="E208" s="221" t="s">
        <v>681</v>
      </c>
      <c r="F208" s="222" t="s">
        <v>682</v>
      </c>
      <c r="G208" s="223" t="s">
        <v>196</v>
      </c>
      <c r="H208" s="224">
        <v>7.0380000000000003</v>
      </c>
      <c r="I208" s="225"/>
      <c r="J208" s="226">
        <f>ROUND(I208*H208,2)</f>
        <v>0</v>
      </c>
      <c r="K208" s="222" t="s">
        <v>197</v>
      </c>
      <c r="L208" s="46"/>
      <c r="M208" s="227" t="s">
        <v>19</v>
      </c>
      <c r="N208" s="228" t="s">
        <v>40</v>
      </c>
      <c r="O208" s="86"/>
      <c r="P208" s="229">
        <f>O208*H208</f>
        <v>0</v>
      </c>
      <c r="Q208" s="229">
        <v>0.02102</v>
      </c>
      <c r="R208" s="229">
        <f>Q208*H208</f>
        <v>0.14793876</v>
      </c>
      <c r="S208" s="229">
        <v>0</v>
      </c>
      <c r="T208" s="230">
        <f>S208*H208</f>
        <v>0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31" t="s">
        <v>161</v>
      </c>
      <c r="AT208" s="231" t="s">
        <v>144</v>
      </c>
      <c r="AU208" s="231" t="s">
        <v>79</v>
      </c>
      <c r="AY208" s="19" t="s">
        <v>141</v>
      </c>
      <c r="BE208" s="232">
        <f>IF(N208="základní",J208,0)</f>
        <v>0</v>
      </c>
      <c r="BF208" s="232">
        <f>IF(N208="snížená",J208,0)</f>
        <v>0</v>
      </c>
      <c r="BG208" s="232">
        <f>IF(N208="zákl. přenesená",J208,0)</f>
        <v>0</v>
      </c>
      <c r="BH208" s="232">
        <f>IF(N208="sníž. přenesená",J208,0)</f>
        <v>0</v>
      </c>
      <c r="BI208" s="232">
        <f>IF(N208="nulová",J208,0)</f>
        <v>0</v>
      </c>
      <c r="BJ208" s="19" t="s">
        <v>77</v>
      </c>
      <c r="BK208" s="232">
        <f>ROUND(I208*H208,2)</f>
        <v>0</v>
      </c>
      <c r="BL208" s="19" t="s">
        <v>161</v>
      </c>
      <c r="BM208" s="231" t="s">
        <v>683</v>
      </c>
    </row>
    <row r="209" s="13" customFormat="1">
      <c r="A209" s="13"/>
      <c r="B209" s="233"/>
      <c r="C209" s="234"/>
      <c r="D209" s="235" t="s">
        <v>170</v>
      </c>
      <c r="E209" s="236" t="s">
        <v>19</v>
      </c>
      <c r="F209" s="237" t="s">
        <v>684</v>
      </c>
      <c r="G209" s="234"/>
      <c r="H209" s="238">
        <v>7.0380000000000003</v>
      </c>
      <c r="I209" s="239"/>
      <c r="J209" s="234"/>
      <c r="K209" s="234"/>
      <c r="L209" s="240"/>
      <c r="M209" s="241"/>
      <c r="N209" s="242"/>
      <c r="O209" s="242"/>
      <c r="P209" s="242"/>
      <c r="Q209" s="242"/>
      <c r="R209" s="242"/>
      <c r="S209" s="242"/>
      <c r="T209" s="24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4" t="s">
        <v>170</v>
      </c>
      <c r="AU209" s="244" t="s">
        <v>79</v>
      </c>
      <c r="AV209" s="13" t="s">
        <v>79</v>
      </c>
      <c r="AW209" s="13" t="s">
        <v>31</v>
      </c>
      <c r="AX209" s="13" t="s">
        <v>77</v>
      </c>
      <c r="AY209" s="244" t="s">
        <v>141</v>
      </c>
    </row>
    <row r="210" s="2" customFormat="1" ht="16.5" customHeight="1">
      <c r="A210" s="40"/>
      <c r="B210" s="41"/>
      <c r="C210" s="220" t="s">
        <v>685</v>
      </c>
      <c r="D210" s="220" t="s">
        <v>144</v>
      </c>
      <c r="E210" s="221" t="s">
        <v>686</v>
      </c>
      <c r="F210" s="222" t="s">
        <v>687</v>
      </c>
      <c r="G210" s="223" t="s">
        <v>196</v>
      </c>
      <c r="H210" s="224">
        <v>32.950000000000003</v>
      </c>
      <c r="I210" s="225"/>
      <c r="J210" s="226">
        <f>ROUND(I210*H210,2)</f>
        <v>0</v>
      </c>
      <c r="K210" s="222" t="s">
        <v>197</v>
      </c>
      <c r="L210" s="46"/>
      <c r="M210" s="227" t="s">
        <v>19</v>
      </c>
      <c r="N210" s="228" t="s">
        <v>40</v>
      </c>
      <c r="O210" s="86"/>
      <c r="P210" s="229">
        <f>O210*H210</f>
        <v>0</v>
      </c>
      <c r="Q210" s="229">
        <v>0.21251999999999999</v>
      </c>
      <c r="R210" s="229">
        <f>Q210*H210</f>
        <v>7.0025339999999998</v>
      </c>
      <c r="S210" s="229">
        <v>0</v>
      </c>
      <c r="T210" s="230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31" t="s">
        <v>161</v>
      </c>
      <c r="AT210" s="231" t="s">
        <v>144</v>
      </c>
      <c r="AU210" s="231" t="s">
        <v>79</v>
      </c>
      <c r="AY210" s="19" t="s">
        <v>141</v>
      </c>
      <c r="BE210" s="232">
        <f>IF(N210="základní",J210,0)</f>
        <v>0</v>
      </c>
      <c r="BF210" s="232">
        <f>IF(N210="snížená",J210,0)</f>
        <v>0</v>
      </c>
      <c r="BG210" s="232">
        <f>IF(N210="zákl. přenesená",J210,0)</f>
        <v>0</v>
      </c>
      <c r="BH210" s="232">
        <f>IF(N210="sníž. přenesená",J210,0)</f>
        <v>0</v>
      </c>
      <c r="BI210" s="232">
        <f>IF(N210="nulová",J210,0)</f>
        <v>0</v>
      </c>
      <c r="BJ210" s="19" t="s">
        <v>77</v>
      </c>
      <c r="BK210" s="232">
        <f>ROUND(I210*H210,2)</f>
        <v>0</v>
      </c>
      <c r="BL210" s="19" t="s">
        <v>161</v>
      </c>
      <c r="BM210" s="231" t="s">
        <v>688</v>
      </c>
    </row>
    <row r="211" s="2" customFormat="1" ht="16.5" customHeight="1">
      <c r="A211" s="40"/>
      <c r="B211" s="41"/>
      <c r="C211" s="220" t="s">
        <v>689</v>
      </c>
      <c r="D211" s="220" t="s">
        <v>144</v>
      </c>
      <c r="E211" s="221" t="s">
        <v>690</v>
      </c>
      <c r="F211" s="222" t="s">
        <v>691</v>
      </c>
      <c r="G211" s="223" t="s">
        <v>196</v>
      </c>
      <c r="H211" s="224">
        <v>6</v>
      </c>
      <c r="I211" s="225"/>
      <c r="J211" s="226">
        <f>ROUND(I211*H211,2)</f>
        <v>0</v>
      </c>
      <c r="K211" s="222" t="s">
        <v>197</v>
      </c>
      <c r="L211" s="46"/>
      <c r="M211" s="227" t="s">
        <v>19</v>
      </c>
      <c r="N211" s="228" t="s">
        <v>40</v>
      </c>
      <c r="O211" s="86"/>
      <c r="P211" s="229">
        <f>O211*H211</f>
        <v>0</v>
      </c>
      <c r="Q211" s="229">
        <v>0.02266</v>
      </c>
      <c r="R211" s="229">
        <f>Q211*H211</f>
        <v>0.13596</v>
      </c>
      <c r="S211" s="229">
        <v>0</v>
      </c>
      <c r="T211" s="230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31" t="s">
        <v>161</v>
      </c>
      <c r="AT211" s="231" t="s">
        <v>144</v>
      </c>
      <c r="AU211" s="231" t="s">
        <v>79</v>
      </c>
      <c r="AY211" s="19" t="s">
        <v>141</v>
      </c>
      <c r="BE211" s="232">
        <f>IF(N211="základní",J211,0)</f>
        <v>0</v>
      </c>
      <c r="BF211" s="232">
        <f>IF(N211="snížená",J211,0)</f>
        <v>0</v>
      </c>
      <c r="BG211" s="232">
        <f>IF(N211="zákl. přenesená",J211,0)</f>
        <v>0</v>
      </c>
      <c r="BH211" s="232">
        <f>IF(N211="sníž. přenesená",J211,0)</f>
        <v>0</v>
      </c>
      <c r="BI211" s="232">
        <f>IF(N211="nulová",J211,0)</f>
        <v>0</v>
      </c>
      <c r="BJ211" s="19" t="s">
        <v>77</v>
      </c>
      <c r="BK211" s="232">
        <f>ROUND(I211*H211,2)</f>
        <v>0</v>
      </c>
      <c r="BL211" s="19" t="s">
        <v>161</v>
      </c>
      <c r="BM211" s="231" t="s">
        <v>692</v>
      </c>
    </row>
    <row r="212" s="14" customFormat="1">
      <c r="A212" s="14"/>
      <c r="B212" s="250"/>
      <c r="C212" s="251"/>
      <c r="D212" s="235" t="s">
        <v>170</v>
      </c>
      <c r="E212" s="252" t="s">
        <v>19</v>
      </c>
      <c r="F212" s="253" t="s">
        <v>693</v>
      </c>
      <c r="G212" s="251"/>
      <c r="H212" s="252" t="s">
        <v>19</v>
      </c>
      <c r="I212" s="254"/>
      <c r="J212" s="251"/>
      <c r="K212" s="251"/>
      <c r="L212" s="255"/>
      <c r="M212" s="256"/>
      <c r="N212" s="257"/>
      <c r="O212" s="257"/>
      <c r="P212" s="257"/>
      <c r="Q212" s="257"/>
      <c r="R212" s="257"/>
      <c r="S212" s="257"/>
      <c r="T212" s="258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59" t="s">
        <v>170</v>
      </c>
      <c r="AU212" s="259" t="s">
        <v>79</v>
      </c>
      <c r="AV212" s="14" t="s">
        <v>77</v>
      </c>
      <c r="AW212" s="14" t="s">
        <v>31</v>
      </c>
      <c r="AX212" s="14" t="s">
        <v>69</v>
      </c>
      <c r="AY212" s="259" t="s">
        <v>141</v>
      </c>
    </row>
    <row r="213" s="13" customFormat="1">
      <c r="A213" s="13"/>
      <c r="B213" s="233"/>
      <c r="C213" s="234"/>
      <c r="D213" s="235" t="s">
        <v>170</v>
      </c>
      <c r="E213" s="236" t="s">
        <v>19</v>
      </c>
      <c r="F213" s="237" t="s">
        <v>694</v>
      </c>
      <c r="G213" s="234"/>
      <c r="H213" s="238">
        <v>6</v>
      </c>
      <c r="I213" s="239"/>
      <c r="J213" s="234"/>
      <c r="K213" s="234"/>
      <c r="L213" s="240"/>
      <c r="M213" s="241"/>
      <c r="N213" s="242"/>
      <c r="O213" s="242"/>
      <c r="P213" s="242"/>
      <c r="Q213" s="242"/>
      <c r="R213" s="242"/>
      <c r="S213" s="242"/>
      <c r="T213" s="24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4" t="s">
        <v>170</v>
      </c>
      <c r="AU213" s="244" t="s">
        <v>79</v>
      </c>
      <c r="AV213" s="13" t="s">
        <v>79</v>
      </c>
      <c r="AW213" s="13" t="s">
        <v>31</v>
      </c>
      <c r="AX213" s="13" t="s">
        <v>77</v>
      </c>
      <c r="AY213" s="244" t="s">
        <v>141</v>
      </c>
    </row>
    <row r="214" s="2" customFormat="1" ht="16.5" customHeight="1">
      <c r="A214" s="40"/>
      <c r="B214" s="41"/>
      <c r="C214" s="220" t="s">
        <v>695</v>
      </c>
      <c r="D214" s="220" t="s">
        <v>144</v>
      </c>
      <c r="E214" s="221" t="s">
        <v>696</v>
      </c>
      <c r="F214" s="222" t="s">
        <v>697</v>
      </c>
      <c r="G214" s="223" t="s">
        <v>222</v>
      </c>
      <c r="H214" s="224">
        <v>13.710000000000001</v>
      </c>
      <c r="I214" s="225"/>
      <c r="J214" s="226">
        <f>ROUND(I214*H214,2)</f>
        <v>0</v>
      </c>
      <c r="K214" s="222" t="s">
        <v>197</v>
      </c>
      <c r="L214" s="46"/>
      <c r="M214" s="227" t="s">
        <v>19</v>
      </c>
      <c r="N214" s="228" t="s">
        <v>40</v>
      </c>
      <c r="O214" s="86"/>
      <c r="P214" s="229">
        <f>O214*H214</f>
        <v>0</v>
      </c>
      <c r="Q214" s="229">
        <v>0</v>
      </c>
      <c r="R214" s="229">
        <f>Q214*H214</f>
        <v>0</v>
      </c>
      <c r="S214" s="229">
        <v>0</v>
      </c>
      <c r="T214" s="230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31" t="s">
        <v>161</v>
      </c>
      <c r="AT214" s="231" t="s">
        <v>144</v>
      </c>
      <c r="AU214" s="231" t="s">
        <v>79</v>
      </c>
      <c r="AY214" s="19" t="s">
        <v>141</v>
      </c>
      <c r="BE214" s="232">
        <f>IF(N214="základní",J214,0)</f>
        <v>0</v>
      </c>
      <c r="BF214" s="232">
        <f>IF(N214="snížená",J214,0)</f>
        <v>0</v>
      </c>
      <c r="BG214" s="232">
        <f>IF(N214="zákl. přenesená",J214,0)</f>
        <v>0</v>
      </c>
      <c r="BH214" s="232">
        <f>IF(N214="sníž. přenesená",J214,0)</f>
        <v>0</v>
      </c>
      <c r="BI214" s="232">
        <f>IF(N214="nulová",J214,0)</f>
        <v>0</v>
      </c>
      <c r="BJ214" s="19" t="s">
        <v>77</v>
      </c>
      <c r="BK214" s="232">
        <f>ROUND(I214*H214,2)</f>
        <v>0</v>
      </c>
      <c r="BL214" s="19" t="s">
        <v>161</v>
      </c>
      <c r="BM214" s="231" t="s">
        <v>698</v>
      </c>
    </row>
    <row r="215" s="13" customFormat="1">
      <c r="A215" s="13"/>
      <c r="B215" s="233"/>
      <c r="C215" s="234"/>
      <c r="D215" s="235" t="s">
        <v>170</v>
      </c>
      <c r="E215" s="236" t="s">
        <v>19</v>
      </c>
      <c r="F215" s="237" t="s">
        <v>699</v>
      </c>
      <c r="G215" s="234"/>
      <c r="H215" s="238">
        <v>13.710000000000001</v>
      </c>
      <c r="I215" s="239"/>
      <c r="J215" s="234"/>
      <c r="K215" s="234"/>
      <c r="L215" s="240"/>
      <c r="M215" s="241"/>
      <c r="N215" s="242"/>
      <c r="O215" s="242"/>
      <c r="P215" s="242"/>
      <c r="Q215" s="242"/>
      <c r="R215" s="242"/>
      <c r="S215" s="242"/>
      <c r="T215" s="24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4" t="s">
        <v>170</v>
      </c>
      <c r="AU215" s="244" t="s">
        <v>79</v>
      </c>
      <c r="AV215" s="13" t="s">
        <v>79</v>
      </c>
      <c r="AW215" s="13" t="s">
        <v>31</v>
      </c>
      <c r="AX215" s="13" t="s">
        <v>77</v>
      </c>
      <c r="AY215" s="244" t="s">
        <v>141</v>
      </c>
    </row>
    <row r="216" s="2" customFormat="1" ht="24" customHeight="1">
      <c r="A216" s="40"/>
      <c r="B216" s="41"/>
      <c r="C216" s="220" t="s">
        <v>700</v>
      </c>
      <c r="D216" s="220" t="s">
        <v>144</v>
      </c>
      <c r="E216" s="221" t="s">
        <v>701</v>
      </c>
      <c r="F216" s="222" t="s">
        <v>702</v>
      </c>
      <c r="G216" s="223" t="s">
        <v>196</v>
      </c>
      <c r="H216" s="224">
        <v>32.950000000000003</v>
      </c>
      <c r="I216" s="225"/>
      <c r="J216" s="226">
        <f>ROUND(I216*H216,2)</f>
        <v>0</v>
      </c>
      <c r="K216" s="222" t="s">
        <v>19</v>
      </c>
      <c r="L216" s="46"/>
      <c r="M216" s="227" t="s">
        <v>19</v>
      </c>
      <c r="N216" s="228" t="s">
        <v>40</v>
      </c>
      <c r="O216" s="86"/>
      <c r="P216" s="229">
        <f>O216*H216</f>
        <v>0</v>
      </c>
      <c r="Q216" s="229">
        <v>1.2878099999999999</v>
      </c>
      <c r="R216" s="229">
        <f>Q216*H216</f>
        <v>42.433339500000002</v>
      </c>
      <c r="S216" s="229">
        <v>0</v>
      </c>
      <c r="T216" s="230">
        <f>S216*H216</f>
        <v>0</v>
      </c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R216" s="231" t="s">
        <v>161</v>
      </c>
      <c r="AT216" s="231" t="s">
        <v>144</v>
      </c>
      <c r="AU216" s="231" t="s">
        <v>79</v>
      </c>
      <c r="AY216" s="19" t="s">
        <v>141</v>
      </c>
      <c r="BE216" s="232">
        <f>IF(N216="základní",J216,0)</f>
        <v>0</v>
      </c>
      <c r="BF216" s="232">
        <f>IF(N216="snížená",J216,0)</f>
        <v>0</v>
      </c>
      <c r="BG216" s="232">
        <f>IF(N216="zákl. přenesená",J216,0)</f>
        <v>0</v>
      </c>
      <c r="BH216" s="232">
        <f>IF(N216="sníž. přenesená",J216,0)</f>
        <v>0</v>
      </c>
      <c r="BI216" s="232">
        <f>IF(N216="nulová",J216,0)</f>
        <v>0</v>
      </c>
      <c r="BJ216" s="19" t="s">
        <v>77</v>
      </c>
      <c r="BK216" s="232">
        <f>ROUND(I216*H216,2)</f>
        <v>0</v>
      </c>
      <c r="BL216" s="19" t="s">
        <v>161</v>
      </c>
      <c r="BM216" s="231" t="s">
        <v>703</v>
      </c>
    </row>
    <row r="217" s="13" customFormat="1">
      <c r="A217" s="13"/>
      <c r="B217" s="233"/>
      <c r="C217" s="234"/>
      <c r="D217" s="235" t="s">
        <v>170</v>
      </c>
      <c r="E217" s="236" t="s">
        <v>19</v>
      </c>
      <c r="F217" s="237" t="s">
        <v>704</v>
      </c>
      <c r="G217" s="234"/>
      <c r="H217" s="238">
        <v>32.950000000000003</v>
      </c>
      <c r="I217" s="239"/>
      <c r="J217" s="234"/>
      <c r="K217" s="234"/>
      <c r="L217" s="240"/>
      <c r="M217" s="241"/>
      <c r="N217" s="242"/>
      <c r="O217" s="242"/>
      <c r="P217" s="242"/>
      <c r="Q217" s="242"/>
      <c r="R217" s="242"/>
      <c r="S217" s="242"/>
      <c r="T217" s="24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4" t="s">
        <v>170</v>
      </c>
      <c r="AU217" s="244" t="s">
        <v>79</v>
      </c>
      <c r="AV217" s="13" t="s">
        <v>79</v>
      </c>
      <c r="AW217" s="13" t="s">
        <v>31</v>
      </c>
      <c r="AX217" s="13" t="s">
        <v>77</v>
      </c>
      <c r="AY217" s="244" t="s">
        <v>141</v>
      </c>
    </row>
    <row r="218" s="12" customFormat="1" ht="22.8" customHeight="1">
      <c r="A218" s="12"/>
      <c r="B218" s="204"/>
      <c r="C218" s="205"/>
      <c r="D218" s="206" t="s">
        <v>68</v>
      </c>
      <c r="E218" s="218" t="s">
        <v>140</v>
      </c>
      <c r="F218" s="218" t="s">
        <v>705</v>
      </c>
      <c r="G218" s="205"/>
      <c r="H218" s="205"/>
      <c r="I218" s="208"/>
      <c r="J218" s="219">
        <f>BK218</f>
        <v>0</v>
      </c>
      <c r="K218" s="205"/>
      <c r="L218" s="210"/>
      <c r="M218" s="211"/>
      <c r="N218" s="212"/>
      <c r="O218" s="212"/>
      <c r="P218" s="213">
        <f>SUM(P219:P240)</f>
        <v>0</v>
      </c>
      <c r="Q218" s="212"/>
      <c r="R218" s="213">
        <f>SUM(R219:R240)</f>
        <v>0</v>
      </c>
      <c r="S218" s="212"/>
      <c r="T218" s="214">
        <f>SUM(T219:T240)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15" t="s">
        <v>77</v>
      </c>
      <c r="AT218" s="216" t="s">
        <v>68</v>
      </c>
      <c r="AU218" s="216" t="s">
        <v>77</v>
      </c>
      <c r="AY218" s="215" t="s">
        <v>141</v>
      </c>
      <c r="BK218" s="217">
        <f>SUM(BK219:BK240)</f>
        <v>0</v>
      </c>
    </row>
    <row r="219" s="2" customFormat="1" ht="24" customHeight="1">
      <c r="A219" s="40"/>
      <c r="B219" s="41"/>
      <c r="C219" s="220" t="s">
        <v>706</v>
      </c>
      <c r="D219" s="220" t="s">
        <v>144</v>
      </c>
      <c r="E219" s="221" t="s">
        <v>707</v>
      </c>
      <c r="F219" s="222" t="s">
        <v>708</v>
      </c>
      <c r="G219" s="223" t="s">
        <v>196</v>
      </c>
      <c r="H219" s="224">
        <v>261.5</v>
      </c>
      <c r="I219" s="225"/>
      <c r="J219" s="226">
        <f>ROUND(I219*H219,2)</f>
        <v>0</v>
      </c>
      <c r="K219" s="222" t="s">
        <v>197</v>
      </c>
      <c r="L219" s="46"/>
      <c r="M219" s="227" t="s">
        <v>19</v>
      </c>
      <c r="N219" s="228" t="s">
        <v>40</v>
      </c>
      <c r="O219" s="86"/>
      <c r="P219" s="229">
        <f>O219*H219</f>
        <v>0</v>
      </c>
      <c r="Q219" s="229">
        <v>0</v>
      </c>
      <c r="R219" s="229">
        <f>Q219*H219</f>
        <v>0</v>
      </c>
      <c r="S219" s="229">
        <v>0</v>
      </c>
      <c r="T219" s="230">
        <f>S219*H219</f>
        <v>0</v>
      </c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R219" s="231" t="s">
        <v>161</v>
      </c>
      <c r="AT219" s="231" t="s">
        <v>144</v>
      </c>
      <c r="AU219" s="231" t="s">
        <v>79</v>
      </c>
      <c r="AY219" s="19" t="s">
        <v>141</v>
      </c>
      <c r="BE219" s="232">
        <f>IF(N219="základní",J219,0)</f>
        <v>0</v>
      </c>
      <c r="BF219" s="232">
        <f>IF(N219="snížená",J219,0)</f>
        <v>0</v>
      </c>
      <c r="BG219" s="232">
        <f>IF(N219="zákl. přenesená",J219,0)</f>
        <v>0</v>
      </c>
      <c r="BH219" s="232">
        <f>IF(N219="sníž. přenesená",J219,0)</f>
        <v>0</v>
      </c>
      <c r="BI219" s="232">
        <f>IF(N219="nulová",J219,0)</f>
        <v>0</v>
      </c>
      <c r="BJ219" s="19" t="s">
        <v>77</v>
      </c>
      <c r="BK219" s="232">
        <f>ROUND(I219*H219,2)</f>
        <v>0</v>
      </c>
      <c r="BL219" s="19" t="s">
        <v>161</v>
      </c>
      <c r="BM219" s="231" t="s">
        <v>709</v>
      </c>
    </row>
    <row r="220" s="13" customFormat="1">
      <c r="A220" s="13"/>
      <c r="B220" s="233"/>
      <c r="C220" s="234"/>
      <c r="D220" s="235" t="s">
        <v>170</v>
      </c>
      <c r="E220" s="236" t="s">
        <v>19</v>
      </c>
      <c r="F220" s="237" t="s">
        <v>710</v>
      </c>
      <c r="G220" s="234"/>
      <c r="H220" s="238">
        <v>261.5</v>
      </c>
      <c r="I220" s="239"/>
      <c r="J220" s="234"/>
      <c r="K220" s="234"/>
      <c r="L220" s="240"/>
      <c r="M220" s="241"/>
      <c r="N220" s="242"/>
      <c r="O220" s="242"/>
      <c r="P220" s="242"/>
      <c r="Q220" s="242"/>
      <c r="R220" s="242"/>
      <c r="S220" s="242"/>
      <c r="T220" s="24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4" t="s">
        <v>170</v>
      </c>
      <c r="AU220" s="244" t="s">
        <v>79</v>
      </c>
      <c r="AV220" s="13" t="s">
        <v>79</v>
      </c>
      <c r="AW220" s="13" t="s">
        <v>31</v>
      </c>
      <c r="AX220" s="13" t="s">
        <v>77</v>
      </c>
      <c r="AY220" s="244" t="s">
        <v>141</v>
      </c>
    </row>
    <row r="221" s="2" customFormat="1" ht="24" customHeight="1">
      <c r="A221" s="40"/>
      <c r="B221" s="41"/>
      <c r="C221" s="220" t="s">
        <v>711</v>
      </c>
      <c r="D221" s="220" t="s">
        <v>144</v>
      </c>
      <c r="E221" s="221" t="s">
        <v>712</v>
      </c>
      <c r="F221" s="222" t="s">
        <v>713</v>
      </c>
      <c r="G221" s="223" t="s">
        <v>196</v>
      </c>
      <c r="H221" s="224">
        <v>199.40000000000001</v>
      </c>
      <c r="I221" s="225"/>
      <c r="J221" s="226">
        <f>ROUND(I221*H221,2)</f>
        <v>0</v>
      </c>
      <c r="K221" s="222" t="s">
        <v>197</v>
      </c>
      <c r="L221" s="46"/>
      <c r="M221" s="227" t="s">
        <v>19</v>
      </c>
      <c r="N221" s="228" t="s">
        <v>40</v>
      </c>
      <c r="O221" s="86"/>
      <c r="P221" s="229">
        <f>O221*H221</f>
        <v>0</v>
      </c>
      <c r="Q221" s="229">
        <v>0</v>
      </c>
      <c r="R221" s="229">
        <f>Q221*H221</f>
        <v>0</v>
      </c>
      <c r="S221" s="229">
        <v>0</v>
      </c>
      <c r="T221" s="230">
        <f>S221*H221</f>
        <v>0</v>
      </c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R221" s="231" t="s">
        <v>161</v>
      </c>
      <c r="AT221" s="231" t="s">
        <v>144</v>
      </c>
      <c r="AU221" s="231" t="s">
        <v>79</v>
      </c>
      <c r="AY221" s="19" t="s">
        <v>141</v>
      </c>
      <c r="BE221" s="232">
        <f>IF(N221="základní",J221,0)</f>
        <v>0</v>
      </c>
      <c r="BF221" s="232">
        <f>IF(N221="snížená",J221,0)</f>
        <v>0</v>
      </c>
      <c r="BG221" s="232">
        <f>IF(N221="zákl. přenesená",J221,0)</f>
        <v>0</v>
      </c>
      <c r="BH221" s="232">
        <f>IF(N221="sníž. přenesená",J221,0)</f>
        <v>0</v>
      </c>
      <c r="BI221" s="232">
        <f>IF(N221="nulová",J221,0)</f>
        <v>0</v>
      </c>
      <c r="BJ221" s="19" t="s">
        <v>77</v>
      </c>
      <c r="BK221" s="232">
        <f>ROUND(I221*H221,2)</f>
        <v>0</v>
      </c>
      <c r="BL221" s="19" t="s">
        <v>161</v>
      </c>
      <c r="BM221" s="231" t="s">
        <v>714</v>
      </c>
    </row>
    <row r="222" s="13" customFormat="1">
      <c r="A222" s="13"/>
      <c r="B222" s="233"/>
      <c r="C222" s="234"/>
      <c r="D222" s="235" t="s">
        <v>170</v>
      </c>
      <c r="E222" s="236" t="s">
        <v>19</v>
      </c>
      <c r="F222" s="237" t="s">
        <v>715</v>
      </c>
      <c r="G222" s="234"/>
      <c r="H222" s="238">
        <v>199.40000000000001</v>
      </c>
      <c r="I222" s="239"/>
      <c r="J222" s="234"/>
      <c r="K222" s="234"/>
      <c r="L222" s="240"/>
      <c r="M222" s="241"/>
      <c r="N222" s="242"/>
      <c r="O222" s="242"/>
      <c r="P222" s="242"/>
      <c r="Q222" s="242"/>
      <c r="R222" s="242"/>
      <c r="S222" s="242"/>
      <c r="T222" s="24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4" t="s">
        <v>170</v>
      </c>
      <c r="AU222" s="244" t="s">
        <v>79</v>
      </c>
      <c r="AV222" s="13" t="s">
        <v>79</v>
      </c>
      <c r="AW222" s="13" t="s">
        <v>31</v>
      </c>
      <c r="AX222" s="13" t="s">
        <v>77</v>
      </c>
      <c r="AY222" s="244" t="s">
        <v>141</v>
      </c>
    </row>
    <row r="223" s="2" customFormat="1" ht="24" customHeight="1">
      <c r="A223" s="40"/>
      <c r="B223" s="41"/>
      <c r="C223" s="220" t="s">
        <v>716</v>
      </c>
      <c r="D223" s="220" t="s">
        <v>144</v>
      </c>
      <c r="E223" s="221" t="s">
        <v>717</v>
      </c>
      <c r="F223" s="222" t="s">
        <v>718</v>
      </c>
      <c r="G223" s="223" t="s">
        <v>196</v>
      </c>
      <c r="H223" s="224">
        <v>148.59999999999999</v>
      </c>
      <c r="I223" s="225"/>
      <c r="J223" s="226">
        <f>ROUND(I223*H223,2)</f>
        <v>0</v>
      </c>
      <c r="K223" s="222" t="s">
        <v>197</v>
      </c>
      <c r="L223" s="46"/>
      <c r="M223" s="227" t="s">
        <v>19</v>
      </c>
      <c r="N223" s="228" t="s">
        <v>40</v>
      </c>
      <c r="O223" s="86"/>
      <c r="P223" s="229">
        <f>O223*H223</f>
        <v>0</v>
      </c>
      <c r="Q223" s="229">
        <v>0</v>
      </c>
      <c r="R223" s="229">
        <f>Q223*H223</f>
        <v>0</v>
      </c>
      <c r="S223" s="229">
        <v>0</v>
      </c>
      <c r="T223" s="230">
        <f>S223*H223</f>
        <v>0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31" t="s">
        <v>161</v>
      </c>
      <c r="AT223" s="231" t="s">
        <v>144</v>
      </c>
      <c r="AU223" s="231" t="s">
        <v>79</v>
      </c>
      <c r="AY223" s="19" t="s">
        <v>141</v>
      </c>
      <c r="BE223" s="232">
        <f>IF(N223="základní",J223,0)</f>
        <v>0</v>
      </c>
      <c r="BF223" s="232">
        <f>IF(N223="snížená",J223,0)</f>
        <v>0</v>
      </c>
      <c r="BG223" s="232">
        <f>IF(N223="zákl. přenesená",J223,0)</f>
        <v>0</v>
      </c>
      <c r="BH223" s="232">
        <f>IF(N223="sníž. přenesená",J223,0)</f>
        <v>0</v>
      </c>
      <c r="BI223" s="232">
        <f>IF(N223="nulová",J223,0)</f>
        <v>0</v>
      </c>
      <c r="BJ223" s="19" t="s">
        <v>77</v>
      </c>
      <c r="BK223" s="232">
        <f>ROUND(I223*H223,2)</f>
        <v>0</v>
      </c>
      <c r="BL223" s="19" t="s">
        <v>161</v>
      </c>
      <c r="BM223" s="231" t="s">
        <v>719</v>
      </c>
    </row>
    <row r="224" s="13" customFormat="1">
      <c r="A224" s="13"/>
      <c r="B224" s="233"/>
      <c r="C224" s="234"/>
      <c r="D224" s="235" t="s">
        <v>170</v>
      </c>
      <c r="E224" s="236" t="s">
        <v>19</v>
      </c>
      <c r="F224" s="237" t="s">
        <v>720</v>
      </c>
      <c r="G224" s="234"/>
      <c r="H224" s="238">
        <v>148.59999999999999</v>
      </c>
      <c r="I224" s="239"/>
      <c r="J224" s="234"/>
      <c r="K224" s="234"/>
      <c r="L224" s="240"/>
      <c r="M224" s="241"/>
      <c r="N224" s="242"/>
      <c r="O224" s="242"/>
      <c r="P224" s="242"/>
      <c r="Q224" s="242"/>
      <c r="R224" s="242"/>
      <c r="S224" s="242"/>
      <c r="T224" s="24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4" t="s">
        <v>170</v>
      </c>
      <c r="AU224" s="244" t="s">
        <v>79</v>
      </c>
      <c r="AV224" s="13" t="s">
        <v>79</v>
      </c>
      <c r="AW224" s="13" t="s">
        <v>31</v>
      </c>
      <c r="AX224" s="13" t="s">
        <v>77</v>
      </c>
      <c r="AY224" s="244" t="s">
        <v>141</v>
      </c>
    </row>
    <row r="225" s="2" customFormat="1" ht="24" customHeight="1">
      <c r="A225" s="40"/>
      <c r="B225" s="41"/>
      <c r="C225" s="220" t="s">
        <v>721</v>
      </c>
      <c r="D225" s="220" t="s">
        <v>144</v>
      </c>
      <c r="E225" s="221" t="s">
        <v>722</v>
      </c>
      <c r="F225" s="222" t="s">
        <v>723</v>
      </c>
      <c r="G225" s="223" t="s">
        <v>196</v>
      </c>
      <c r="H225" s="224">
        <v>216.5</v>
      </c>
      <c r="I225" s="225"/>
      <c r="J225" s="226">
        <f>ROUND(I225*H225,2)</f>
        <v>0</v>
      </c>
      <c r="K225" s="222" t="s">
        <v>197</v>
      </c>
      <c r="L225" s="46"/>
      <c r="M225" s="227" t="s">
        <v>19</v>
      </c>
      <c r="N225" s="228" t="s">
        <v>40</v>
      </c>
      <c r="O225" s="86"/>
      <c r="P225" s="229">
        <f>O225*H225</f>
        <v>0</v>
      </c>
      <c r="Q225" s="229">
        <v>0</v>
      </c>
      <c r="R225" s="229">
        <f>Q225*H225</f>
        <v>0</v>
      </c>
      <c r="S225" s="229">
        <v>0</v>
      </c>
      <c r="T225" s="230">
        <f>S225*H225</f>
        <v>0</v>
      </c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R225" s="231" t="s">
        <v>161</v>
      </c>
      <c r="AT225" s="231" t="s">
        <v>144</v>
      </c>
      <c r="AU225" s="231" t="s">
        <v>79</v>
      </c>
      <c r="AY225" s="19" t="s">
        <v>141</v>
      </c>
      <c r="BE225" s="232">
        <f>IF(N225="základní",J225,0)</f>
        <v>0</v>
      </c>
      <c r="BF225" s="232">
        <f>IF(N225="snížená",J225,0)</f>
        <v>0</v>
      </c>
      <c r="BG225" s="232">
        <f>IF(N225="zákl. přenesená",J225,0)</f>
        <v>0</v>
      </c>
      <c r="BH225" s="232">
        <f>IF(N225="sníž. přenesená",J225,0)</f>
        <v>0</v>
      </c>
      <c r="BI225" s="232">
        <f>IF(N225="nulová",J225,0)</f>
        <v>0</v>
      </c>
      <c r="BJ225" s="19" t="s">
        <v>77</v>
      </c>
      <c r="BK225" s="232">
        <f>ROUND(I225*H225,2)</f>
        <v>0</v>
      </c>
      <c r="BL225" s="19" t="s">
        <v>161</v>
      </c>
      <c r="BM225" s="231" t="s">
        <v>724</v>
      </c>
    </row>
    <row r="226" s="13" customFormat="1">
      <c r="A226" s="13"/>
      <c r="B226" s="233"/>
      <c r="C226" s="234"/>
      <c r="D226" s="235" t="s">
        <v>170</v>
      </c>
      <c r="E226" s="236" t="s">
        <v>19</v>
      </c>
      <c r="F226" s="237" t="s">
        <v>725</v>
      </c>
      <c r="G226" s="234"/>
      <c r="H226" s="238">
        <v>216.5</v>
      </c>
      <c r="I226" s="239"/>
      <c r="J226" s="234"/>
      <c r="K226" s="234"/>
      <c r="L226" s="240"/>
      <c r="M226" s="241"/>
      <c r="N226" s="242"/>
      <c r="O226" s="242"/>
      <c r="P226" s="242"/>
      <c r="Q226" s="242"/>
      <c r="R226" s="242"/>
      <c r="S226" s="242"/>
      <c r="T226" s="24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4" t="s">
        <v>170</v>
      </c>
      <c r="AU226" s="244" t="s">
        <v>79</v>
      </c>
      <c r="AV226" s="13" t="s">
        <v>79</v>
      </c>
      <c r="AW226" s="13" t="s">
        <v>31</v>
      </c>
      <c r="AX226" s="13" t="s">
        <v>77</v>
      </c>
      <c r="AY226" s="244" t="s">
        <v>141</v>
      </c>
    </row>
    <row r="227" s="2" customFormat="1" ht="16.5" customHeight="1">
      <c r="A227" s="40"/>
      <c r="B227" s="41"/>
      <c r="C227" s="220" t="s">
        <v>726</v>
      </c>
      <c r="D227" s="220" t="s">
        <v>144</v>
      </c>
      <c r="E227" s="221" t="s">
        <v>460</v>
      </c>
      <c r="F227" s="222" t="s">
        <v>461</v>
      </c>
      <c r="G227" s="223" t="s">
        <v>196</v>
      </c>
      <c r="H227" s="224">
        <v>871</v>
      </c>
      <c r="I227" s="225"/>
      <c r="J227" s="226">
        <f>ROUND(I227*H227,2)</f>
        <v>0</v>
      </c>
      <c r="K227" s="222" t="s">
        <v>197</v>
      </c>
      <c r="L227" s="46"/>
      <c r="M227" s="227" t="s">
        <v>19</v>
      </c>
      <c r="N227" s="228" t="s">
        <v>40</v>
      </c>
      <c r="O227" s="86"/>
      <c r="P227" s="229">
        <f>O227*H227</f>
        <v>0</v>
      </c>
      <c r="Q227" s="229">
        <v>0</v>
      </c>
      <c r="R227" s="229">
        <f>Q227*H227</f>
        <v>0</v>
      </c>
      <c r="S227" s="229">
        <v>0</v>
      </c>
      <c r="T227" s="230">
        <f>S227*H227</f>
        <v>0</v>
      </c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R227" s="231" t="s">
        <v>161</v>
      </c>
      <c r="AT227" s="231" t="s">
        <v>144</v>
      </c>
      <c r="AU227" s="231" t="s">
        <v>79</v>
      </c>
      <c r="AY227" s="19" t="s">
        <v>141</v>
      </c>
      <c r="BE227" s="232">
        <f>IF(N227="základní",J227,0)</f>
        <v>0</v>
      </c>
      <c r="BF227" s="232">
        <f>IF(N227="snížená",J227,0)</f>
        <v>0</v>
      </c>
      <c r="BG227" s="232">
        <f>IF(N227="zákl. přenesená",J227,0)</f>
        <v>0</v>
      </c>
      <c r="BH227" s="232">
        <f>IF(N227="sníž. přenesená",J227,0)</f>
        <v>0</v>
      </c>
      <c r="BI227" s="232">
        <f>IF(N227="nulová",J227,0)</f>
        <v>0</v>
      </c>
      <c r="BJ227" s="19" t="s">
        <v>77</v>
      </c>
      <c r="BK227" s="232">
        <f>ROUND(I227*H227,2)</f>
        <v>0</v>
      </c>
      <c r="BL227" s="19" t="s">
        <v>161</v>
      </c>
      <c r="BM227" s="231" t="s">
        <v>727</v>
      </c>
    </row>
    <row r="228" s="13" customFormat="1">
      <c r="A228" s="13"/>
      <c r="B228" s="233"/>
      <c r="C228" s="234"/>
      <c r="D228" s="235" t="s">
        <v>170</v>
      </c>
      <c r="E228" s="236" t="s">
        <v>19</v>
      </c>
      <c r="F228" s="237" t="s">
        <v>728</v>
      </c>
      <c r="G228" s="234"/>
      <c r="H228" s="238">
        <v>261.5</v>
      </c>
      <c r="I228" s="239"/>
      <c r="J228" s="234"/>
      <c r="K228" s="234"/>
      <c r="L228" s="240"/>
      <c r="M228" s="241"/>
      <c r="N228" s="242"/>
      <c r="O228" s="242"/>
      <c r="P228" s="242"/>
      <c r="Q228" s="242"/>
      <c r="R228" s="242"/>
      <c r="S228" s="242"/>
      <c r="T228" s="24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4" t="s">
        <v>170</v>
      </c>
      <c r="AU228" s="244" t="s">
        <v>79</v>
      </c>
      <c r="AV228" s="13" t="s">
        <v>79</v>
      </c>
      <c r="AW228" s="13" t="s">
        <v>31</v>
      </c>
      <c r="AX228" s="13" t="s">
        <v>69</v>
      </c>
      <c r="AY228" s="244" t="s">
        <v>141</v>
      </c>
    </row>
    <row r="229" s="13" customFormat="1">
      <c r="A229" s="13"/>
      <c r="B229" s="233"/>
      <c r="C229" s="234"/>
      <c r="D229" s="235" t="s">
        <v>170</v>
      </c>
      <c r="E229" s="236" t="s">
        <v>19</v>
      </c>
      <c r="F229" s="237" t="s">
        <v>729</v>
      </c>
      <c r="G229" s="234"/>
      <c r="H229" s="238">
        <v>609.5</v>
      </c>
      <c r="I229" s="239"/>
      <c r="J229" s="234"/>
      <c r="K229" s="234"/>
      <c r="L229" s="240"/>
      <c r="M229" s="241"/>
      <c r="N229" s="242"/>
      <c r="O229" s="242"/>
      <c r="P229" s="242"/>
      <c r="Q229" s="242"/>
      <c r="R229" s="242"/>
      <c r="S229" s="242"/>
      <c r="T229" s="24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4" t="s">
        <v>170</v>
      </c>
      <c r="AU229" s="244" t="s">
        <v>79</v>
      </c>
      <c r="AV229" s="13" t="s">
        <v>79</v>
      </c>
      <c r="AW229" s="13" t="s">
        <v>31</v>
      </c>
      <c r="AX229" s="13" t="s">
        <v>69</v>
      </c>
      <c r="AY229" s="244" t="s">
        <v>141</v>
      </c>
    </row>
    <row r="230" s="15" customFormat="1">
      <c r="A230" s="15"/>
      <c r="B230" s="260"/>
      <c r="C230" s="261"/>
      <c r="D230" s="235" t="s">
        <v>170</v>
      </c>
      <c r="E230" s="262" t="s">
        <v>19</v>
      </c>
      <c r="F230" s="263" t="s">
        <v>230</v>
      </c>
      <c r="G230" s="261"/>
      <c r="H230" s="264">
        <v>871</v>
      </c>
      <c r="I230" s="265"/>
      <c r="J230" s="261"/>
      <c r="K230" s="261"/>
      <c r="L230" s="266"/>
      <c r="M230" s="267"/>
      <c r="N230" s="268"/>
      <c r="O230" s="268"/>
      <c r="P230" s="268"/>
      <c r="Q230" s="268"/>
      <c r="R230" s="268"/>
      <c r="S230" s="268"/>
      <c r="T230" s="269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T230" s="270" t="s">
        <v>170</v>
      </c>
      <c r="AU230" s="270" t="s">
        <v>79</v>
      </c>
      <c r="AV230" s="15" t="s">
        <v>161</v>
      </c>
      <c r="AW230" s="15" t="s">
        <v>31</v>
      </c>
      <c r="AX230" s="15" t="s">
        <v>77</v>
      </c>
      <c r="AY230" s="270" t="s">
        <v>141</v>
      </c>
    </row>
    <row r="231" s="2" customFormat="1" ht="24" customHeight="1">
      <c r="A231" s="40"/>
      <c r="B231" s="41"/>
      <c r="C231" s="220" t="s">
        <v>730</v>
      </c>
      <c r="D231" s="220" t="s">
        <v>144</v>
      </c>
      <c r="E231" s="221" t="s">
        <v>731</v>
      </c>
      <c r="F231" s="222" t="s">
        <v>732</v>
      </c>
      <c r="G231" s="223" t="s">
        <v>196</v>
      </c>
      <c r="H231" s="224">
        <v>261.5</v>
      </c>
      <c r="I231" s="225"/>
      <c r="J231" s="226">
        <f>ROUND(I231*H231,2)</f>
        <v>0</v>
      </c>
      <c r="K231" s="222" t="s">
        <v>197</v>
      </c>
      <c r="L231" s="46"/>
      <c r="M231" s="227" t="s">
        <v>19</v>
      </c>
      <c r="N231" s="228" t="s">
        <v>40</v>
      </c>
      <c r="O231" s="86"/>
      <c r="P231" s="229">
        <f>O231*H231</f>
        <v>0</v>
      </c>
      <c r="Q231" s="229">
        <v>0</v>
      </c>
      <c r="R231" s="229">
        <f>Q231*H231</f>
        <v>0</v>
      </c>
      <c r="S231" s="229">
        <v>0</v>
      </c>
      <c r="T231" s="230">
        <f>S231*H231</f>
        <v>0</v>
      </c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R231" s="231" t="s">
        <v>161</v>
      </c>
      <c r="AT231" s="231" t="s">
        <v>144</v>
      </c>
      <c r="AU231" s="231" t="s">
        <v>79</v>
      </c>
      <c r="AY231" s="19" t="s">
        <v>141</v>
      </c>
      <c r="BE231" s="232">
        <f>IF(N231="základní",J231,0)</f>
        <v>0</v>
      </c>
      <c r="BF231" s="232">
        <f>IF(N231="snížená",J231,0)</f>
        <v>0</v>
      </c>
      <c r="BG231" s="232">
        <f>IF(N231="zákl. přenesená",J231,0)</f>
        <v>0</v>
      </c>
      <c r="BH231" s="232">
        <f>IF(N231="sníž. přenesená",J231,0)</f>
        <v>0</v>
      </c>
      <c r="BI231" s="232">
        <f>IF(N231="nulová",J231,0)</f>
        <v>0</v>
      </c>
      <c r="BJ231" s="19" t="s">
        <v>77</v>
      </c>
      <c r="BK231" s="232">
        <f>ROUND(I231*H231,2)</f>
        <v>0</v>
      </c>
      <c r="BL231" s="19" t="s">
        <v>161</v>
      </c>
      <c r="BM231" s="231" t="s">
        <v>733</v>
      </c>
    </row>
    <row r="232" s="13" customFormat="1">
      <c r="A232" s="13"/>
      <c r="B232" s="233"/>
      <c r="C232" s="234"/>
      <c r="D232" s="235" t="s">
        <v>170</v>
      </c>
      <c r="E232" s="236" t="s">
        <v>19</v>
      </c>
      <c r="F232" s="237" t="s">
        <v>710</v>
      </c>
      <c r="G232" s="234"/>
      <c r="H232" s="238">
        <v>261.5</v>
      </c>
      <c r="I232" s="239"/>
      <c r="J232" s="234"/>
      <c r="K232" s="234"/>
      <c r="L232" s="240"/>
      <c r="M232" s="241"/>
      <c r="N232" s="242"/>
      <c r="O232" s="242"/>
      <c r="P232" s="242"/>
      <c r="Q232" s="242"/>
      <c r="R232" s="242"/>
      <c r="S232" s="242"/>
      <c r="T232" s="24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4" t="s">
        <v>170</v>
      </c>
      <c r="AU232" s="244" t="s">
        <v>79</v>
      </c>
      <c r="AV232" s="13" t="s">
        <v>79</v>
      </c>
      <c r="AW232" s="13" t="s">
        <v>31</v>
      </c>
      <c r="AX232" s="13" t="s">
        <v>77</v>
      </c>
      <c r="AY232" s="244" t="s">
        <v>141</v>
      </c>
    </row>
    <row r="233" s="2" customFormat="1" ht="24" customHeight="1">
      <c r="A233" s="40"/>
      <c r="B233" s="41"/>
      <c r="C233" s="220" t="s">
        <v>734</v>
      </c>
      <c r="D233" s="220" t="s">
        <v>144</v>
      </c>
      <c r="E233" s="221" t="s">
        <v>735</v>
      </c>
      <c r="F233" s="222" t="s">
        <v>736</v>
      </c>
      <c r="G233" s="223" t="s">
        <v>196</v>
      </c>
      <c r="H233" s="224">
        <v>261.5</v>
      </c>
      <c r="I233" s="225"/>
      <c r="J233" s="226">
        <f>ROUND(I233*H233,2)</f>
        <v>0</v>
      </c>
      <c r="K233" s="222" t="s">
        <v>197</v>
      </c>
      <c r="L233" s="46"/>
      <c r="M233" s="227" t="s">
        <v>19</v>
      </c>
      <c r="N233" s="228" t="s">
        <v>40</v>
      </c>
      <c r="O233" s="86"/>
      <c r="P233" s="229">
        <f>O233*H233</f>
        <v>0</v>
      </c>
      <c r="Q233" s="229">
        <v>0</v>
      </c>
      <c r="R233" s="229">
        <f>Q233*H233</f>
        <v>0</v>
      </c>
      <c r="S233" s="229">
        <v>0</v>
      </c>
      <c r="T233" s="230">
        <f>S233*H233</f>
        <v>0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31" t="s">
        <v>161</v>
      </c>
      <c r="AT233" s="231" t="s">
        <v>144</v>
      </c>
      <c r="AU233" s="231" t="s">
        <v>79</v>
      </c>
      <c r="AY233" s="19" t="s">
        <v>141</v>
      </c>
      <c r="BE233" s="232">
        <f>IF(N233="základní",J233,0)</f>
        <v>0</v>
      </c>
      <c r="BF233" s="232">
        <f>IF(N233="snížená",J233,0)</f>
        <v>0</v>
      </c>
      <c r="BG233" s="232">
        <f>IF(N233="zákl. přenesená",J233,0)</f>
        <v>0</v>
      </c>
      <c r="BH233" s="232">
        <f>IF(N233="sníž. přenesená",J233,0)</f>
        <v>0</v>
      </c>
      <c r="BI233" s="232">
        <f>IF(N233="nulová",J233,0)</f>
        <v>0</v>
      </c>
      <c r="BJ233" s="19" t="s">
        <v>77</v>
      </c>
      <c r="BK233" s="232">
        <f>ROUND(I233*H233,2)</f>
        <v>0</v>
      </c>
      <c r="BL233" s="19" t="s">
        <v>161</v>
      </c>
      <c r="BM233" s="231" t="s">
        <v>737</v>
      </c>
    </row>
    <row r="234" s="13" customFormat="1">
      <c r="A234" s="13"/>
      <c r="B234" s="233"/>
      <c r="C234" s="234"/>
      <c r="D234" s="235" t="s">
        <v>170</v>
      </c>
      <c r="E234" s="236" t="s">
        <v>19</v>
      </c>
      <c r="F234" s="237" t="s">
        <v>710</v>
      </c>
      <c r="G234" s="234"/>
      <c r="H234" s="238">
        <v>261.5</v>
      </c>
      <c r="I234" s="239"/>
      <c r="J234" s="234"/>
      <c r="K234" s="234"/>
      <c r="L234" s="240"/>
      <c r="M234" s="241"/>
      <c r="N234" s="242"/>
      <c r="O234" s="242"/>
      <c r="P234" s="242"/>
      <c r="Q234" s="242"/>
      <c r="R234" s="242"/>
      <c r="S234" s="242"/>
      <c r="T234" s="24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4" t="s">
        <v>170</v>
      </c>
      <c r="AU234" s="244" t="s">
        <v>79</v>
      </c>
      <c r="AV234" s="13" t="s">
        <v>79</v>
      </c>
      <c r="AW234" s="13" t="s">
        <v>31</v>
      </c>
      <c r="AX234" s="13" t="s">
        <v>77</v>
      </c>
      <c r="AY234" s="244" t="s">
        <v>141</v>
      </c>
    </row>
    <row r="235" s="2" customFormat="1" ht="16.5" customHeight="1">
      <c r="A235" s="40"/>
      <c r="B235" s="41"/>
      <c r="C235" s="220" t="s">
        <v>738</v>
      </c>
      <c r="D235" s="220" t="s">
        <v>144</v>
      </c>
      <c r="E235" s="221" t="s">
        <v>739</v>
      </c>
      <c r="F235" s="222" t="s">
        <v>740</v>
      </c>
      <c r="G235" s="223" t="s">
        <v>196</v>
      </c>
      <c r="H235" s="224">
        <v>110.702</v>
      </c>
      <c r="I235" s="225"/>
      <c r="J235" s="226">
        <f>ROUND(I235*H235,2)</f>
        <v>0</v>
      </c>
      <c r="K235" s="222" t="s">
        <v>197</v>
      </c>
      <c r="L235" s="46"/>
      <c r="M235" s="227" t="s">
        <v>19</v>
      </c>
      <c r="N235" s="228" t="s">
        <v>40</v>
      </c>
      <c r="O235" s="86"/>
      <c r="P235" s="229">
        <f>O235*H235</f>
        <v>0</v>
      </c>
      <c r="Q235" s="229">
        <v>0</v>
      </c>
      <c r="R235" s="229">
        <f>Q235*H235</f>
        <v>0</v>
      </c>
      <c r="S235" s="229">
        <v>0</v>
      </c>
      <c r="T235" s="230">
        <f>S235*H235</f>
        <v>0</v>
      </c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R235" s="231" t="s">
        <v>161</v>
      </c>
      <c r="AT235" s="231" t="s">
        <v>144</v>
      </c>
      <c r="AU235" s="231" t="s">
        <v>79</v>
      </c>
      <c r="AY235" s="19" t="s">
        <v>141</v>
      </c>
      <c r="BE235" s="232">
        <f>IF(N235="základní",J235,0)</f>
        <v>0</v>
      </c>
      <c r="BF235" s="232">
        <f>IF(N235="snížená",J235,0)</f>
        <v>0</v>
      </c>
      <c r="BG235" s="232">
        <f>IF(N235="zákl. přenesená",J235,0)</f>
        <v>0</v>
      </c>
      <c r="BH235" s="232">
        <f>IF(N235="sníž. přenesená",J235,0)</f>
        <v>0</v>
      </c>
      <c r="BI235" s="232">
        <f>IF(N235="nulová",J235,0)</f>
        <v>0</v>
      </c>
      <c r="BJ235" s="19" t="s">
        <v>77</v>
      </c>
      <c r="BK235" s="232">
        <f>ROUND(I235*H235,2)</f>
        <v>0</v>
      </c>
      <c r="BL235" s="19" t="s">
        <v>161</v>
      </c>
      <c r="BM235" s="231" t="s">
        <v>741</v>
      </c>
    </row>
    <row r="236" s="13" customFormat="1">
      <c r="A236" s="13"/>
      <c r="B236" s="233"/>
      <c r="C236" s="234"/>
      <c r="D236" s="235" t="s">
        <v>170</v>
      </c>
      <c r="E236" s="236" t="s">
        <v>19</v>
      </c>
      <c r="F236" s="237" t="s">
        <v>742</v>
      </c>
      <c r="G236" s="234"/>
      <c r="H236" s="238">
        <v>76.430000000000007</v>
      </c>
      <c r="I236" s="239"/>
      <c r="J236" s="234"/>
      <c r="K236" s="234"/>
      <c r="L236" s="240"/>
      <c r="M236" s="241"/>
      <c r="N236" s="242"/>
      <c r="O236" s="242"/>
      <c r="P236" s="242"/>
      <c r="Q236" s="242"/>
      <c r="R236" s="242"/>
      <c r="S236" s="242"/>
      <c r="T236" s="24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4" t="s">
        <v>170</v>
      </c>
      <c r="AU236" s="244" t="s">
        <v>79</v>
      </c>
      <c r="AV236" s="13" t="s">
        <v>79</v>
      </c>
      <c r="AW236" s="13" t="s">
        <v>31</v>
      </c>
      <c r="AX236" s="13" t="s">
        <v>69</v>
      </c>
      <c r="AY236" s="244" t="s">
        <v>141</v>
      </c>
    </row>
    <row r="237" s="13" customFormat="1">
      <c r="A237" s="13"/>
      <c r="B237" s="233"/>
      <c r="C237" s="234"/>
      <c r="D237" s="235" t="s">
        <v>170</v>
      </c>
      <c r="E237" s="236" t="s">
        <v>19</v>
      </c>
      <c r="F237" s="237" t="s">
        <v>743</v>
      </c>
      <c r="G237" s="234"/>
      <c r="H237" s="238">
        <v>34.271999999999998</v>
      </c>
      <c r="I237" s="239"/>
      <c r="J237" s="234"/>
      <c r="K237" s="234"/>
      <c r="L237" s="240"/>
      <c r="M237" s="241"/>
      <c r="N237" s="242"/>
      <c r="O237" s="242"/>
      <c r="P237" s="242"/>
      <c r="Q237" s="242"/>
      <c r="R237" s="242"/>
      <c r="S237" s="242"/>
      <c r="T237" s="24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4" t="s">
        <v>170</v>
      </c>
      <c r="AU237" s="244" t="s">
        <v>79</v>
      </c>
      <c r="AV237" s="13" t="s">
        <v>79</v>
      </c>
      <c r="AW237" s="13" t="s">
        <v>31</v>
      </c>
      <c r="AX237" s="13" t="s">
        <v>69</v>
      </c>
      <c r="AY237" s="244" t="s">
        <v>141</v>
      </c>
    </row>
    <row r="238" s="15" customFormat="1">
      <c r="A238" s="15"/>
      <c r="B238" s="260"/>
      <c r="C238" s="261"/>
      <c r="D238" s="235" t="s">
        <v>170</v>
      </c>
      <c r="E238" s="262" t="s">
        <v>19</v>
      </c>
      <c r="F238" s="263" t="s">
        <v>230</v>
      </c>
      <c r="G238" s="261"/>
      <c r="H238" s="264">
        <v>110.702</v>
      </c>
      <c r="I238" s="265"/>
      <c r="J238" s="261"/>
      <c r="K238" s="261"/>
      <c r="L238" s="266"/>
      <c r="M238" s="267"/>
      <c r="N238" s="268"/>
      <c r="O238" s="268"/>
      <c r="P238" s="268"/>
      <c r="Q238" s="268"/>
      <c r="R238" s="268"/>
      <c r="S238" s="268"/>
      <c r="T238" s="269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T238" s="270" t="s">
        <v>170</v>
      </c>
      <c r="AU238" s="270" t="s">
        <v>79</v>
      </c>
      <c r="AV238" s="15" t="s">
        <v>161</v>
      </c>
      <c r="AW238" s="15" t="s">
        <v>31</v>
      </c>
      <c r="AX238" s="15" t="s">
        <v>77</v>
      </c>
      <c r="AY238" s="270" t="s">
        <v>141</v>
      </c>
    </row>
    <row r="239" s="2" customFormat="1" ht="16.5" customHeight="1">
      <c r="A239" s="40"/>
      <c r="B239" s="41"/>
      <c r="C239" s="220" t="s">
        <v>744</v>
      </c>
      <c r="D239" s="220" t="s">
        <v>144</v>
      </c>
      <c r="E239" s="221" t="s">
        <v>745</v>
      </c>
      <c r="F239" s="222" t="s">
        <v>746</v>
      </c>
      <c r="G239" s="223" t="s">
        <v>196</v>
      </c>
      <c r="H239" s="224">
        <v>261.5</v>
      </c>
      <c r="I239" s="225"/>
      <c r="J239" s="226">
        <f>ROUND(I239*H239,2)</f>
        <v>0</v>
      </c>
      <c r="K239" s="222" t="s">
        <v>19</v>
      </c>
      <c r="L239" s="46"/>
      <c r="M239" s="227" t="s">
        <v>19</v>
      </c>
      <c r="N239" s="228" t="s">
        <v>40</v>
      </c>
      <c r="O239" s="86"/>
      <c r="P239" s="229">
        <f>O239*H239</f>
        <v>0</v>
      </c>
      <c r="Q239" s="229">
        <v>0</v>
      </c>
      <c r="R239" s="229">
        <f>Q239*H239</f>
        <v>0</v>
      </c>
      <c r="S239" s="229">
        <v>0</v>
      </c>
      <c r="T239" s="230">
        <f>S239*H239</f>
        <v>0</v>
      </c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R239" s="231" t="s">
        <v>161</v>
      </c>
      <c r="AT239" s="231" t="s">
        <v>144</v>
      </c>
      <c r="AU239" s="231" t="s">
        <v>79</v>
      </c>
      <c r="AY239" s="19" t="s">
        <v>141</v>
      </c>
      <c r="BE239" s="232">
        <f>IF(N239="základní",J239,0)</f>
        <v>0</v>
      </c>
      <c r="BF239" s="232">
        <f>IF(N239="snížená",J239,0)</f>
        <v>0</v>
      </c>
      <c r="BG239" s="232">
        <f>IF(N239="zákl. přenesená",J239,0)</f>
        <v>0</v>
      </c>
      <c r="BH239" s="232">
        <f>IF(N239="sníž. přenesená",J239,0)</f>
        <v>0</v>
      </c>
      <c r="BI239" s="232">
        <f>IF(N239="nulová",J239,0)</f>
        <v>0</v>
      </c>
      <c r="BJ239" s="19" t="s">
        <v>77</v>
      </c>
      <c r="BK239" s="232">
        <f>ROUND(I239*H239,2)</f>
        <v>0</v>
      </c>
      <c r="BL239" s="19" t="s">
        <v>161</v>
      </c>
      <c r="BM239" s="231" t="s">
        <v>747</v>
      </c>
    </row>
    <row r="240" s="13" customFormat="1">
      <c r="A240" s="13"/>
      <c r="B240" s="233"/>
      <c r="C240" s="234"/>
      <c r="D240" s="235" t="s">
        <v>170</v>
      </c>
      <c r="E240" s="236" t="s">
        <v>19</v>
      </c>
      <c r="F240" s="237" t="s">
        <v>710</v>
      </c>
      <c r="G240" s="234"/>
      <c r="H240" s="238">
        <v>261.5</v>
      </c>
      <c r="I240" s="239"/>
      <c r="J240" s="234"/>
      <c r="K240" s="234"/>
      <c r="L240" s="240"/>
      <c r="M240" s="241"/>
      <c r="N240" s="242"/>
      <c r="O240" s="242"/>
      <c r="P240" s="242"/>
      <c r="Q240" s="242"/>
      <c r="R240" s="242"/>
      <c r="S240" s="242"/>
      <c r="T240" s="24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4" t="s">
        <v>170</v>
      </c>
      <c r="AU240" s="244" t="s">
        <v>79</v>
      </c>
      <c r="AV240" s="13" t="s">
        <v>79</v>
      </c>
      <c r="AW240" s="13" t="s">
        <v>31</v>
      </c>
      <c r="AX240" s="13" t="s">
        <v>77</v>
      </c>
      <c r="AY240" s="244" t="s">
        <v>141</v>
      </c>
    </row>
    <row r="241" s="12" customFormat="1" ht="22.8" customHeight="1">
      <c r="A241" s="12"/>
      <c r="B241" s="204"/>
      <c r="C241" s="205"/>
      <c r="D241" s="206" t="s">
        <v>68</v>
      </c>
      <c r="E241" s="218" t="s">
        <v>172</v>
      </c>
      <c r="F241" s="218" t="s">
        <v>748</v>
      </c>
      <c r="G241" s="205"/>
      <c r="H241" s="205"/>
      <c r="I241" s="208"/>
      <c r="J241" s="219">
        <f>BK241</f>
        <v>0</v>
      </c>
      <c r="K241" s="205"/>
      <c r="L241" s="210"/>
      <c r="M241" s="211"/>
      <c r="N241" s="212"/>
      <c r="O241" s="212"/>
      <c r="P241" s="213">
        <f>SUM(P242:P243)</f>
        <v>0</v>
      </c>
      <c r="Q241" s="212"/>
      <c r="R241" s="213">
        <f>SUM(R242:R243)</f>
        <v>0</v>
      </c>
      <c r="S241" s="212"/>
      <c r="T241" s="214">
        <f>SUM(T242:T243)</f>
        <v>0</v>
      </c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R241" s="215" t="s">
        <v>77</v>
      </c>
      <c r="AT241" s="216" t="s">
        <v>68</v>
      </c>
      <c r="AU241" s="216" t="s">
        <v>77</v>
      </c>
      <c r="AY241" s="215" t="s">
        <v>141</v>
      </c>
      <c r="BK241" s="217">
        <f>SUM(BK242:BK243)</f>
        <v>0</v>
      </c>
    </row>
    <row r="242" s="2" customFormat="1" ht="16.5" customHeight="1">
      <c r="A242" s="40"/>
      <c r="B242" s="41"/>
      <c r="C242" s="220" t="s">
        <v>749</v>
      </c>
      <c r="D242" s="220" t="s">
        <v>144</v>
      </c>
      <c r="E242" s="221" t="s">
        <v>750</v>
      </c>
      <c r="F242" s="222" t="s">
        <v>751</v>
      </c>
      <c r="G242" s="223" t="s">
        <v>196</v>
      </c>
      <c r="H242" s="224">
        <v>22.481999999999999</v>
      </c>
      <c r="I242" s="225"/>
      <c r="J242" s="226">
        <f>ROUND(I242*H242,2)</f>
        <v>0</v>
      </c>
      <c r="K242" s="222" t="s">
        <v>19</v>
      </c>
      <c r="L242" s="46"/>
      <c r="M242" s="227" t="s">
        <v>19</v>
      </c>
      <c r="N242" s="228" t="s">
        <v>40</v>
      </c>
      <c r="O242" s="86"/>
      <c r="P242" s="229">
        <f>O242*H242</f>
        <v>0</v>
      </c>
      <c r="Q242" s="229">
        <v>0</v>
      </c>
      <c r="R242" s="229">
        <f>Q242*H242</f>
        <v>0</v>
      </c>
      <c r="S242" s="229">
        <v>0</v>
      </c>
      <c r="T242" s="230">
        <f>S242*H242</f>
        <v>0</v>
      </c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R242" s="231" t="s">
        <v>752</v>
      </c>
      <c r="AT242" s="231" t="s">
        <v>144</v>
      </c>
      <c r="AU242" s="231" t="s">
        <v>79</v>
      </c>
      <c r="AY242" s="19" t="s">
        <v>141</v>
      </c>
      <c r="BE242" s="232">
        <f>IF(N242="základní",J242,0)</f>
        <v>0</v>
      </c>
      <c r="BF242" s="232">
        <f>IF(N242="snížená",J242,0)</f>
        <v>0</v>
      </c>
      <c r="BG242" s="232">
        <f>IF(N242="zákl. přenesená",J242,0)</f>
        <v>0</v>
      </c>
      <c r="BH242" s="232">
        <f>IF(N242="sníž. přenesená",J242,0)</f>
        <v>0</v>
      </c>
      <c r="BI242" s="232">
        <f>IF(N242="nulová",J242,0)</f>
        <v>0</v>
      </c>
      <c r="BJ242" s="19" t="s">
        <v>77</v>
      </c>
      <c r="BK242" s="232">
        <f>ROUND(I242*H242,2)</f>
        <v>0</v>
      </c>
      <c r="BL242" s="19" t="s">
        <v>752</v>
      </c>
      <c r="BM242" s="231" t="s">
        <v>753</v>
      </c>
    </row>
    <row r="243" s="13" customFormat="1">
      <c r="A243" s="13"/>
      <c r="B243" s="233"/>
      <c r="C243" s="234"/>
      <c r="D243" s="235" t="s">
        <v>170</v>
      </c>
      <c r="E243" s="236" t="s">
        <v>19</v>
      </c>
      <c r="F243" s="237" t="s">
        <v>754</v>
      </c>
      <c r="G243" s="234"/>
      <c r="H243" s="238">
        <v>22.481999999999999</v>
      </c>
      <c r="I243" s="239"/>
      <c r="J243" s="234"/>
      <c r="K243" s="234"/>
      <c r="L243" s="240"/>
      <c r="M243" s="241"/>
      <c r="N243" s="242"/>
      <c r="O243" s="242"/>
      <c r="P243" s="242"/>
      <c r="Q243" s="242"/>
      <c r="R243" s="242"/>
      <c r="S243" s="242"/>
      <c r="T243" s="24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4" t="s">
        <v>170</v>
      </c>
      <c r="AU243" s="244" t="s">
        <v>79</v>
      </c>
      <c r="AV243" s="13" t="s">
        <v>79</v>
      </c>
      <c r="AW243" s="13" t="s">
        <v>31</v>
      </c>
      <c r="AX243" s="13" t="s">
        <v>77</v>
      </c>
      <c r="AY243" s="244" t="s">
        <v>141</v>
      </c>
    </row>
    <row r="244" s="12" customFormat="1" ht="22.8" customHeight="1">
      <c r="A244" s="12"/>
      <c r="B244" s="204"/>
      <c r="C244" s="205"/>
      <c r="D244" s="206" t="s">
        <v>68</v>
      </c>
      <c r="E244" s="218" t="s">
        <v>235</v>
      </c>
      <c r="F244" s="218" t="s">
        <v>474</v>
      </c>
      <c r="G244" s="205"/>
      <c r="H244" s="205"/>
      <c r="I244" s="208"/>
      <c r="J244" s="219">
        <f>BK244</f>
        <v>0</v>
      </c>
      <c r="K244" s="205"/>
      <c r="L244" s="210"/>
      <c r="M244" s="211"/>
      <c r="N244" s="212"/>
      <c r="O244" s="212"/>
      <c r="P244" s="213">
        <f>SUM(P245:P257)</f>
        <v>0</v>
      </c>
      <c r="Q244" s="212"/>
      <c r="R244" s="213">
        <f>SUM(R245:R257)</f>
        <v>0.24136080000000001</v>
      </c>
      <c r="S244" s="212"/>
      <c r="T244" s="214">
        <f>SUM(T245:T257)</f>
        <v>0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215" t="s">
        <v>77</v>
      </c>
      <c r="AT244" s="216" t="s">
        <v>68</v>
      </c>
      <c r="AU244" s="216" t="s">
        <v>77</v>
      </c>
      <c r="AY244" s="215" t="s">
        <v>141</v>
      </c>
      <c r="BK244" s="217">
        <f>SUM(BK245:BK257)</f>
        <v>0</v>
      </c>
    </row>
    <row r="245" s="2" customFormat="1" ht="16.5" customHeight="1">
      <c r="A245" s="40"/>
      <c r="B245" s="41"/>
      <c r="C245" s="220" t="s">
        <v>755</v>
      </c>
      <c r="D245" s="220" t="s">
        <v>144</v>
      </c>
      <c r="E245" s="221" t="s">
        <v>756</v>
      </c>
      <c r="F245" s="222" t="s">
        <v>757</v>
      </c>
      <c r="G245" s="223" t="s">
        <v>222</v>
      </c>
      <c r="H245" s="224">
        <v>18.530000000000001</v>
      </c>
      <c r="I245" s="225"/>
      <c r="J245" s="226">
        <f>ROUND(I245*H245,2)</f>
        <v>0</v>
      </c>
      <c r="K245" s="222" t="s">
        <v>197</v>
      </c>
      <c r="L245" s="46"/>
      <c r="M245" s="227" t="s">
        <v>19</v>
      </c>
      <c r="N245" s="228" t="s">
        <v>40</v>
      </c>
      <c r="O245" s="86"/>
      <c r="P245" s="229">
        <f>O245*H245</f>
        <v>0</v>
      </c>
      <c r="Q245" s="229">
        <v>0</v>
      </c>
      <c r="R245" s="229">
        <f>Q245*H245</f>
        <v>0</v>
      </c>
      <c r="S245" s="229">
        <v>0</v>
      </c>
      <c r="T245" s="230">
        <f>S245*H245</f>
        <v>0</v>
      </c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R245" s="231" t="s">
        <v>161</v>
      </c>
      <c r="AT245" s="231" t="s">
        <v>144</v>
      </c>
      <c r="AU245" s="231" t="s">
        <v>79</v>
      </c>
      <c r="AY245" s="19" t="s">
        <v>141</v>
      </c>
      <c r="BE245" s="232">
        <f>IF(N245="základní",J245,0)</f>
        <v>0</v>
      </c>
      <c r="BF245" s="232">
        <f>IF(N245="snížená",J245,0)</f>
        <v>0</v>
      </c>
      <c r="BG245" s="232">
        <f>IF(N245="zákl. přenesená",J245,0)</f>
        <v>0</v>
      </c>
      <c r="BH245" s="232">
        <f>IF(N245="sníž. přenesená",J245,0)</f>
        <v>0</v>
      </c>
      <c r="BI245" s="232">
        <f>IF(N245="nulová",J245,0)</f>
        <v>0</v>
      </c>
      <c r="BJ245" s="19" t="s">
        <v>77</v>
      </c>
      <c r="BK245" s="232">
        <f>ROUND(I245*H245,2)</f>
        <v>0</v>
      </c>
      <c r="BL245" s="19" t="s">
        <v>161</v>
      </c>
      <c r="BM245" s="231" t="s">
        <v>758</v>
      </c>
    </row>
    <row r="246" s="14" customFormat="1">
      <c r="A246" s="14"/>
      <c r="B246" s="250"/>
      <c r="C246" s="251"/>
      <c r="D246" s="235" t="s">
        <v>170</v>
      </c>
      <c r="E246" s="252" t="s">
        <v>19</v>
      </c>
      <c r="F246" s="253" t="s">
        <v>759</v>
      </c>
      <c r="G246" s="251"/>
      <c r="H246" s="252" t="s">
        <v>19</v>
      </c>
      <c r="I246" s="254"/>
      <c r="J246" s="251"/>
      <c r="K246" s="251"/>
      <c r="L246" s="255"/>
      <c r="M246" s="256"/>
      <c r="N246" s="257"/>
      <c r="O246" s="257"/>
      <c r="P246" s="257"/>
      <c r="Q246" s="257"/>
      <c r="R246" s="257"/>
      <c r="S246" s="257"/>
      <c r="T246" s="258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59" t="s">
        <v>170</v>
      </c>
      <c r="AU246" s="259" t="s">
        <v>79</v>
      </c>
      <c r="AV246" s="14" t="s">
        <v>77</v>
      </c>
      <c r="AW246" s="14" t="s">
        <v>31</v>
      </c>
      <c r="AX246" s="14" t="s">
        <v>69</v>
      </c>
      <c r="AY246" s="259" t="s">
        <v>141</v>
      </c>
    </row>
    <row r="247" s="13" customFormat="1">
      <c r="A247" s="13"/>
      <c r="B247" s="233"/>
      <c r="C247" s="234"/>
      <c r="D247" s="235" t="s">
        <v>170</v>
      </c>
      <c r="E247" s="236" t="s">
        <v>19</v>
      </c>
      <c r="F247" s="237" t="s">
        <v>760</v>
      </c>
      <c r="G247" s="234"/>
      <c r="H247" s="238">
        <v>15.529999999999999</v>
      </c>
      <c r="I247" s="239"/>
      <c r="J247" s="234"/>
      <c r="K247" s="234"/>
      <c r="L247" s="240"/>
      <c r="M247" s="241"/>
      <c r="N247" s="242"/>
      <c r="O247" s="242"/>
      <c r="P247" s="242"/>
      <c r="Q247" s="242"/>
      <c r="R247" s="242"/>
      <c r="S247" s="242"/>
      <c r="T247" s="24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4" t="s">
        <v>170</v>
      </c>
      <c r="AU247" s="244" t="s">
        <v>79</v>
      </c>
      <c r="AV247" s="13" t="s">
        <v>79</v>
      </c>
      <c r="AW247" s="13" t="s">
        <v>31</v>
      </c>
      <c r="AX247" s="13" t="s">
        <v>69</v>
      </c>
      <c r="AY247" s="244" t="s">
        <v>141</v>
      </c>
    </row>
    <row r="248" s="13" customFormat="1">
      <c r="A248" s="13"/>
      <c r="B248" s="233"/>
      <c r="C248" s="234"/>
      <c r="D248" s="235" t="s">
        <v>170</v>
      </c>
      <c r="E248" s="236" t="s">
        <v>19</v>
      </c>
      <c r="F248" s="237" t="s">
        <v>761</v>
      </c>
      <c r="G248" s="234"/>
      <c r="H248" s="238">
        <v>3</v>
      </c>
      <c r="I248" s="239"/>
      <c r="J248" s="234"/>
      <c r="K248" s="234"/>
      <c r="L248" s="240"/>
      <c r="M248" s="241"/>
      <c r="N248" s="242"/>
      <c r="O248" s="242"/>
      <c r="P248" s="242"/>
      <c r="Q248" s="242"/>
      <c r="R248" s="242"/>
      <c r="S248" s="242"/>
      <c r="T248" s="24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4" t="s">
        <v>170</v>
      </c>
      <c r="AU248" s="244" t="s">
        <v>79</v>
      </c>
      <c r="AV248" s="13" t="s">
        <v>79</v>
      </c>
      <c r="AW248" s="13" t="s">
        <v>31</v>
      </c>
      <c r="AX248" s="13" t="s">
        <v>69</v>
      </c>
      <c r="AY248" s="244" t="s">
        <v>141</v>
      </c>
    </row>
    <row r="249" s="15" customFormat="1">
      <c r="A249" s="15"/>
      <c r="B249" s="260"/>
      <c r="C249" s="261"/>
      <c r="D249" s="235" t="s">
        <v>170</v>
      </c>
      <c r="E249" s="262" t="s">
        <v>19</v>
      </c>
      <c r="F249" s="263" t="s">
        <v>230</v>
      </c>
      <c r="G249" s="261"/>
      <c r="H249" s="264">
        <v>18.530000000000001</v>
      </c>
      <c r="I249" s="265"/>
      <c r="J249" s="261"/>
      <c r="K249" s="261"/>
      <c r="L249" s="266"/>
      <c r="M249" s="267"/>
      <c r="N249" s="268"/>
      <c r="O249" s="268"/>
      <c r="P249" s="268"/>
      <c r="Q249" s="268"/>
      <c r="R249" s="268"/>
      <c r="S249" s="268"/>
      <c r="T249" s="269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T249" s="270" t="s">
        <v>170</v>
      </c>
      <c r="AU249" s="270" t="s">
        <v>79</v>
      </c>
      <c r="AV249" s="15" t="s">
        <v>161</v>
      </c>
      <c r="AW249" s="15" t="s">
        <v>31</v>
      </c>
      <c r="AX249" s="15" t="s">
        <v>77</v>
      </c>
      <c r="AY249" s="270" t="s">
        <v>141</v>
      </c>
    </row>
    <row r="250" s="2" customFormat="1" ht="16.5" customHeight="1">
      <c r="A250" s="40"/>
      <c r="B250" s="41"/>
      <c r="C250" s="220" t="s">
        <v>762</v>
      </c>
      <c r="D250" s="220" t="s">
        <v>144</v>
      </c>
      <c r="E250" s="221" t="s">
        <v>763</v>
      </c>
      <c r="F250" s="222" t="s">
        <v>764</v>
      </c>
      <c r="G250" s="223" t="s">
        <v>196</v>
      </c>
      <c r="H250" s="224">
        <v>60.039999999999999</v>
      </c>
      <c r="I250" s="225"/>
      <c r="J250" s="226">
        <f>ROUND(I250*H250,2)</f>
        <v>0</v>
      </c>
      <c r="K250" s="222" t="s">
        <v>197</v>
      </c>
      <c r="L250" s="46"/>
      <c r="M250" s="227" t="s">
        <v>19</v>
      </c>
      <c r="N250" s="228" t="s">
        <v>40</v>
      </c>
      <c r="O250" s="86"/>
      <c r="P250" s="229">
        <f>O250*H250</f>
        <v>0</v>
      </c>
      <c r="Q250" s="229">
        <v>0.0040200000000000001</v>
      </c>
      <c r="R250" s="229">
        <f>Q250*H250</f>
        <v>0.24136080000000001</v>
      </c>
      <c r="S250" s="229">
        <v>0</v>
      </c>
      <c r="T250" s="230">
        <f>S250*H250</f>
        <v>0</v>
      </c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R250" s="231" t="s">
        <v>161</v>
      </c>
      <c r="AT250" s="231" t="s">
        <v>144</v>
      </c>
      <c r="AU250" s="231" t="s">
        <v>79</v>
      </c>
      <c r="AY250" s="19" t="s">
        <v>141</v>
      </c>
      <c r="BE250" s="232">
        <f>IF(N250="základní",J250,0)</f>
        <v>0</v>
      </c>
      <c r="BF250" s="232">
        <f>IF(N250="snížená",J250,0)</f>
        <v>0</v>
      </c>
      <c r="BG250" s="232">
        <f>IF(N250="zákl. přenesená",J250,0)</f>
        <v>0</v>
      </c>
      <c r="BH250" s="232">
        <f>IF(N250="sníž. přenesená",J250,0)</f>
        <v>0</v>
      </c>
      <c r="BI250" s="232">
        <f>IF(N250="nulová",J250,0)</f>
        <v>0</v>
      </c>
      <c r="BJ250" s="19" t="s">
        <v>77</v>
      </c>
      <c r="BK250" s="232">
        <f>ROUND(I250*H250,2)</f>
        <v>0</v>
      </c>
      <c r="BL250" s="19" t="s">
        <v>161</v>
      </c>
      <c r="BM250" s="231" t="s">
        <v>765</v>
      </c>
    </row>
    <row r="251" s="13" customFormat="1">
      <c r="A251" s="13"/>
      <c r="B251" s="233"/>
      <c r="C251" s="234"/>
      <c r="D251" s="235" t="s">
        <v>170</v>
      </c>
      <c r="E251" s="236" t="s">
        <v>19</v>
      </c>
      <c r="F251" s="237" t="s">
        <v>766</v>
      </c>
      <c r="G251" s="234"/>
      <c r="H251" s="238">
        <v>44.719999999999999</v>
      </c>
      <c r="I251" s="239"/>
      <c r="J251" s="234"/>
      <c r="K251" s="234"/>
      <c r="L251" s="240"/>
      <c r="M251" s="241"/>
      <c r="N251" s="242"/>
      <c r="O251" s="242"/>
      <c r="P251" s="242"/>
      <c r="Q251" s="242"/>
      <c r="R251" s="242"/>
      <c r="S251" s="242"/>
      <c r="T251" s="24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4" t="s">
        <v>170</v>
      </c>
      <c r="AU251" s="244" t="s">
        <v>79</v>
      </c>
      <c r="AV251" s="13" t="s">
        <v>79</v>
      </c>
      <c r="AW251" s="13" t="s">
        <v>31</v>
      </c>
      <c r="AX251" s="13" t="s">
        <v>69</v>
      </c>
      <c r="AY251" s="244" t="s">
        <v>141</v>
      </c>
    </row>
    <row r="252" s="13" customFormat="1">
      <c r="A252" s="13"/>
      <c r="B252" s="233"/>
      <c r="C252" s="234"/>
      <c r="D252" s="235" t="s">
        <v>170</v>
      </c>
      <c r="E252" s="236" t="s">
        <v>19</v>
      </c>
      <c r="F252" s="237" t="s">
        <v>767</v>
      </c>
      <c r="G252" s="234"/>
      <c r="H252" s="238">
        <v>15.32</v>
      </c>
      <c r="I252" s="239"/>
      <c r="J252" s="234"/>
      <c r="K252" s="234"/>
      <c r="L252" s="240"/>
      <c r="M252" s="241"/>
      <c r="N252" s="242"/>
      <c r="O252" s="242"/>
      <c r="P252" s="242"/>
      <c r="Q252" s="242"/>
      <c r="R252" s="242"/>
      <c r="S252" s="242"/>
      <c r="T252" s="24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4" t="s">
        <v>170</v>
      </c>
      <c r="AU252" s="244" t="s">
        <v>79</v>
      </c>
      <c r="AV252" s="13" t="s">
        <v>79</v>
      </c>
      <c r="AW252" s="13" t="s">
        <v>31</v>
      </c>
      <c r="AX252" s="13" t="s">
        <v>69</v>
      </c>
      <c r="AY252" s="244" t="s">
        <v>141</v>
      </c>
    </row>
    <row r="253" s="15" customFormat="1">
      <c r="A253" s="15"/>
      <c r="B253" s="260"/>
      <c r="C253" s="261"/>
      <c r="D253" s="235" t="s">
        <v>170</v>
      </c>
      <c r="E253" s="262" t="s">
        <v>19</v>
      </c>
      <c r="F253" s="263" t="s">
        <v>230</v>
      </c>
      <c r="G253" s="261"/>
      <c r="H253" s="264">
        <v>60.039999999999999</v>
      </c>
      <c r="I253" s="265"/>
      <c r="J253" s="261"/>
      <c r="K253" s="261"/>
      <c r="L253" s="266"/>
      <c r="M253" s="267"/>
      <c r="N253" s="268"/>
      <c r="O253" s="268"/>
      <c r="P253" s="268"/>
      <c r="Q253" s="268"/>
      <c r="R253" s="268"/>
      <c r="S253" s="268"/>
      <c r="T253" s="269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T253" s="270" t="s">
        <v>170</v>
      </c>
      <c r="AU253" s="270" t="s">
        <v>79</v>
      </c>
      <c r="AV253" s="15" t="s">
        <v>161</v>
      </c>
      <c r="AW253" s="15" t="s">
        <v>31</v>
      </c>
      <c r="AX253" s="15" t="s">
        <v>77</v>
      </c>
      <c r="AY253" s="270" t="s">
        <v>141</v>
      </c>
    </row>
    <row r="254" s="2" customFormat="1" ht="16.5" customHeight="1">
      <c r="A254" s="40"/>
      <c r="B254" s="41"/>
      <c r="C254" s="220" t="s">
        <v>768</v>
      </c>
      <c r="D254" s="220" t="s">
        <v>144</v>
      </c>
      <c r="E254" s="221" t="s">
        <v>769</v>
      </c>
      <c r="F254" s="222" t="s">
        <v>770</v>
      </c>
      <c r="G254" s="223" t="s">
        <v>252</v>
      </c>
      <c r="H254" s="224">
        <v>2.3090000000000002</v>
      </c>
      <c r="I254" s="225"/>
      <c r="J254" s="226">
        <f>ROUND(I254*H254,2)</f>
        <v>0</v>
      </c>
      <c r="K254" s="222" t="s">
        <v>19</v>
      </c>
      <c r="L254" s="46"/>
      <c r="M254" s="227" t="s">
        <v>19</v>
      </c>
      <c r="N254" s="228" t="s">
        <v>40</v>
      </c>
      <c r="O254" s="86"/>
      <c r="P254" s="229">
        <f>O254*H254</f>
        <v>0</v>
      </c>
      <c r="Q254" s="229">
        <v>0</v>
      </c>
      <c r="R254" s="229">
        <f>Q254*H254</f>
        <v>0</v>
      </c>
      <c r="S254" s="229">
        <v>0</v>
      </c>
      <c r="T254" s="230">
        <f>S254*H254</f>
        <v>0</v>
      </c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R254" s="231" t="s">
        <v>161</v>
      </c>
      <c r="AT254" s="231" t="s">
        <v>144</v>
      </c>
      <c r="AU254" s="231" t="s">
        <v>79</v>
      </c>
      <c r="AY254" s="19" t="s">
        <v>141</v>
      </c>
      <c r="BE254" s="232">
        <f>IF(N254="základní",J254,0)</f>
        <v>0</v>
      </c>
      <c r="BF254" s="232">
        <f>IF(N254="snížená",J254,0)</f>
        <v>0</v>
      </c>
      <c r="BG254" s="232">
        <f>IF(N254="zákl. přenesená",J254,0)</f>
        <v>0</v>
      </c>
      <c r="BH254" s="232">
        <f>IF(N254="sníž. přenesená",J254,0)</f>
        <v>0</v>
      </c>
      <c r="BI254" s="232">
        <f>IF(N254="nulová",J254,0)</f>
        <v>0</v>
      </c>
      <c r="BJ254" s="19" t="s">
        <v>77</v>
      </c>
      <c r="BK254" s="232">
        <f>ROUND(I254*H254,2)</f>
        <v>0</v>
      </c>
      <c r="BL254" s="19" t="s">
        <v>161</v>
      </c>
      <c r="BM254" s="231" t="s">
        <v>771</v>
      </c>
    </row>
    <row r="255" s="13" customFormat="1">
      <c r="A255" s="13"/>
      <c r="B255" s="233"/>
      <c r="C255" s="234"/>
      <c r="D255" s="235" t="s">
        <v>170</v>
      </c>
      <c r="E255" s="236" t="s">
        <v>19</v>
      </c>
      <c r="F255" s="237" t="s">
        <v>772</v>
      </c>
      <c r="G255" s="234"/>
      <c r="H255" s="238">
        <v>1.863</v>
      </c>
      <c r="I255" s="239"/>
      <c r="J255" s="234"/>
      <c r="K255" s="234"/>
      <c r="L255" s="240"/>
      <c r="M255" s="241"/>
      <c r="N255" s="242"/>
      <c r="O255" s="242"/>
      <c r="P255" s="242"/>
      <c r="Q255" s="242"/>
      <c r="R255" s="242"/>
      <c r="S255" s="242"/>
      <c r="T255" s="24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4" t="s">
        <v>170</v>
      </c>
      <c r="AU255" s="244" t="s">
        <v>79</v>
      </c>
      <c r="AV255" s="13" t="s">
        <v>79</v>
      </c>
      <c r="AW255" s="13" t="s">
        <v>31</v>
      </c>
      <c r="AX255" s="13" t="s">
        <v>69</v>
      </c>
      <c r="AY255" s="244" t="s">
        <v>141</v>
      </c>
    </row>
    <row r="256" s="13" customFormat="1">
      <c r="A256" s="13"/>
      <c r="B256" s="233"/>
      <c r="C256" s="234"/>
      <c r="D256" s="235" t="s">
        <v>170</v>
      </c>
      <c r="E256" s="236" t="s">
        <v>19</v>
      </c>
      <c r="F256" s="237" t="s">
        <v>773</v>
      </c>
      <c r="G256" s="234"/>
      <c r="H256" s="238">
        <v>0.44600000000000001</v>
      </c>
      <c r="I256" s="239"/>
      <c r="J256" s="234"/>
      <c r="K256" s="234"/>
      <c r="L256" s="240"/>
      <c r="M256" s="241"/>
      <c r="N256" s="242"/>
      <c r="O256" s="242"/>
      <c r="P256" s="242"/>
      <c r="Q256" s="242"/>
      <c r="R256" s="242"/>
      <c r="S256" s="242"/>
      <c r="T256" s="24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4" t="s">
        <v>170</v>
      </c>
      <c r="AU256" s="244" t="s">
        <v>79</v>
      </c>
      <c r="AV256" s="13" t="s">
        <v>79</v>
      </c>
      <c r="AW256" s="13" t="s">
        <v>31</v>
      </c>
      <c r="AX256" s="13" t="s">
        <v>69</v>
      </c>
      <c r="AY256" s="244" t="s">
        <v>141</v>
      </c>
    </row>
    <row r="257" s="15" customFormat="1">
      <c r="A257" s="15"/>
      <c r="B257" s="260"/>
      <c r="C257" s="261"/>
      <c r="D257" s="235" t="s">
        <v>170</v>
      </c>
      <c r="E257" s="262" t="s">
        <v>19</v>
      </c>
      <c r="F257" s="263" t="s">
        <v>230</v>
      </c>
      <c r="G257" s="261"/>
      <c r="H257" s="264">
        <v>2.3090000000000002</v>
      </c>
      <c r="I257" s="265"/>
      <c r="J257" s="261"/>
      <c r="K257" s="261"/>
      <c r="L257" s="266"/>
      <c r="M257" s="267"/>
      <c r="N257" s="268"/>
      <c r="O257" s="268"/>
      <c r="P257" s="268"/>
      <c r="Q257" s="268"/>
      <c r="R257" s="268"/>
      <c r="S257" s="268"/>
      <c r="T257" s="269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T257" s="270" t="s">
        <v>170</v>
      </c>
      <c r="AU257" s="270" t="s">
        <v>79</v>
      </c>
      <c r="AV257" s="15" t="s">
        <v>161</v>
      </c>
      <c r="AW257" s="15" t="s">
        <v>31</v>
      </c>
      <c r="AX257" s="15" t="s">
        <v>77</v>
      </c>
      <c r="AY257" s="270" t="s">
        <v>141</v>
      </c>
    </row>
    <row r="258" s="12" customFormat="1" ht="22.8" customHeight="1">
      <c r="A258" s="12"/>
      <c r="B258" s="204"/>
      <c r="C258" s="205"/>
      <c r="D258" s="206" t="s">
        <v>68</v>
      </c>
      <c r="E258" s="218" t="s">
        <v>240</v>
      </c>
      <c r="F258" s="218" t="s">
        <v>255</v>
      </c>
      <c r="G258" s="205"/>
      <c r="H258" s="205"/>
      <c r="I258" s="208"/>
      <c r="J258" s="219">
        <f>BK258</f>
        <v>0</v>
      </c>
      <c r="K258" s="205"/>
      <c r="L258" s="210"/>
      <c r="M258" s="211"/>
      <c r="N258" s="212"/>
      <c r="O258" s="212"/>
      <c r="P258" s="213">
        <f>SUM(P259:P302)</f>
        <v>0</v>
      </c>
      <c r="Q258" s="212"/>
      <c r="R258" s="213">
        <f>SUM(R259:R302)</f>
        <v>23.104222400000001</v>
      </c>
      <c r="S258" s="212"/>
      <c r="T258" s="214">
        <f>SUM(T259:T302)</f>
        <v>0.17000000000000001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215" t="s">
        <v>77</v>
      </c>
      <c r="AT258" s="216" t="s">
        <v>68</v>
      </c>
      <c r="AU258" s="216" t="s">
        <v>77</v>
      </c>
      <c r="AY258" s="215" t="s">
        <v>141</v>
      </c>
      <c r="BK258" s="217">
        <f>SUM(BK259:BK302)</f>
        <v>0</v>
      </c>
    </row>
    <row r="259" s="2" customFormat="1" ht="24" customHeight="1">
      <c r="A259" s="40"/>
      <c r="B259" s="41"/>
      <c r="C259" s="220" t="s">
        <v>774</v>
      </c>
      <c r="D259" s="220" t="s">
        <v>144</v>
      </c>
      <c r="E259" s="221" t="s">
        <v>775</v>
      </c>
      <c r="F259" s="222" t="s">
        <v>776</v>
      </c>
      <c r="G259" s="223" t="s">
        <v>288</v>
      </c>
      <c r="H259" s="224">
        <v>88.310000000000002</v>
      </c>
      <c r="I259" s="225"/>
      <c r="J259" s="226">
        <f>ROUND(I259*H259,2)</f>
        <v>0</v>
      </c>
      <c r="K259" s="222" t="s">
        <v>197</v>
      </c>
      <c r="L259" s="46"/>
      <c r="M259" s="227" t="s">
        <v>19</v>
      </c>
      <c r="N259" s="228" t="s">
        <v>40</v>
      </c>
      <c r="O259" s="86"/>
      <c r="P259" s="229">
        <f>O259*H259</f>
        <v>0</v>
      </c>
      <c r="Q259" s="229">
        <v>0.044699999999999997</v>
      </c>
      <c r="R259" s="229">
        <f>Q259*H259</f>
        <v>3.947457</v>
      </c>
      <c r="S259" s="229">
        <v>0</v>
      </c>
      <c r="T259" s="230">
        <f>S259*H259</f>
        <v>0</v>
      </c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R259" s="231" t="s">
        <v>161</v>
      </c>
      <c r="AT259" s="231" t="s">
        <v>144</v>
      </c>
      <c r="AU259" s="231" t="s">
        <v>79</v>
      </c>
      <c r="AY259" s="19" t="s">
        <v>141</v>
      </c>
      <c r="BE259" s="232">
        <f>IF(N259="základní",J259,0)</f>
        <v>0</v>
      </c>
      <c r="BF259" s="232">
        <f>IF(N259="snížená",J259,0)</f>
        <v>0</v>
      </c>
      <c r="BG259" s="232">
        <f>IF(N259="zákl. přenesená",J259,0)</f>
        <v>0</v>
      </c>
      <c r="BH259" s="232">
        <f>IF(N259="sníž. přenesená",J259,0)</f>
        <v>0</v>
      </c>
      <c r="BI259" s="232">
        <f>IF(N259="nulová",J259,0)</f>
        <v>0</v>
      </c>
      <c r="BJ259" s="19" t="s">
        <v>77</v>
      </c>
      <c r="BK259" s="232">
        <f>ROUND(I259*H259,2)</f>
        <v>0</v>
      </c>
      <c r="BL259" s="19" t="s">
        <v>161</v>
      </c>
      <c r="BM259" s="231" t="s">
        <v>777</v>
      </c>
    </row>
    <row r="260" s="13" customFormat="1">
      <c r="A260" s="13"/>
      <c r="B260" s="233"/>
      <c r="C260" s="234"/>
      <c r="D260" s="235" t="s">
        <v>170</v>
      </c>
      <c r="E260" s="236" t="s">
        <v>19</v>
      </c>
      <c r="F260" s="237" t="s">
        <v>778</v>
      </c>
      <c r="G260" s="234"/>
      <c r="H260" s="238">
        <v>88.310000000000002</v>
      </c>
      <c r="I260" s="239"/>
      <c r="J260" s="234"/>
      <c r="K260" s="234"/>
      <c r="L260" s="240"/>
      <c r="M260" s="241"/>
      <c r="N260" s="242"/>
      <c r="O260" s="242"/>
      <c r="P260" s="242"/>
      <c r="Q260" s="242"/>
      <c r="R260" s="242"/>
      <c r="S260" s="242"/>
      <c r="T260" s="24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4" t="s">
        <v>170</v>
      </c>
      <c r="AU260" s="244" t="s">
        <v>79</v>
      </c>
      <c r="AV260" s="13" t="s">
        <v>79</v>
      </c>
      <c r="AW260" s="13" t="s">
        <v>31</v>
      </c>
      <c r="AX260" s="13" t="s">
        <v>77</v>
      </c>
      <c r="AY260" s="244" t="s">
        <v>141</v>
      </c>
    </row>
    <row r="261" s="2" customFormat="1" ht="16.5" customHeight="1">
      <c r="A261" s="40"/>
      <c r="B261" s="41"/>
      <c r="C261" s="220" t="s">
        <v>779</v>
      </c>
      <c r="D261" s="220" t="s">
        <v>144</v>
      </c>
      <c r="E261" s="221" t="s">
        <v>780</v>
      </c>
      <c r="F261" s="222" t="s">
        <v>781</v>
      </c>
      <c r="G261" s="223" t="s">
        <v>288</v>
      </c>
      <c r="H261" s="224">
        <v>55.600000000000001</v>
      </c>
      <c r="I261" s="225"/>
      <c r="J261" s="226">
        <f>ROUND(I261*H261,2)</f>
        <v>0</v>
      </c>
      <c r="K261" s="222" t="s">
        <v>197</v>
      </c>
      <c r="L261" s="46"/>
      <c r="M261" s="227" t="s">
        <v>19</v>
      </c>
      <c r="N261" s="228" t="s">
        <v>40</v>
      </c>
      <c r="O261" s="86"/>
      <c r="P261" s="229">
        <f>O261*H261</f>
        <v>0</v>
      </c>
      <c r="Q261" s="229">
        <v>0.0068700000000000002</v>
      </c>
      <c r="R261" s="229">
        <f>Q261*H261</f>
        <v>0.38197200000000003</v>
      </c>
      <c r="S261" s="229">
        <v>0</v>
      </c>
      <c r="T261" s="230">
        <f>S261*H261</f>
        <v>0</v>
      </c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R261" s="231" t="s">
        <v>161</v>
      </c>
      <c r="AT261" s="231" t="s">
        <v>144</v>
      </c>
      <c r="AU261" s="231" t="s">
        <v>79</v>
      </c>
      <c r="AY261" s="19" t="s">
        <v>141</v>
      </c>
      <c r="BE261" s="232">
        <f>IF(N261="základní",J261,0)</f>
        <v>0</v>
      </c>
      <c r="BF261" s="232">
        <f>IF(N261="snížená",J261,0)</f>
        <v>0</v>
      </c>
      <c r="BG261" s="232">
        <f>IF(N261="zákl. přenesená",J261,0)</f>
        <v>0</v>
      </c>
      <c r="BH261" s="232">
        <f>IF(N261="sníž. přenesená",J261,0)</f>
        <v>0</v>
      </c>
      <c r="BI261" s="232">
        <f>IF(N261="nulová",J261,0)</f>
        <v>0</v>
      </c>
      <c r="BJ261" s="19" t="s">
        <v>77</v>
      </c>
      <c r="BK261" s="232">
        <f>ROUND(I261*H261,2)</f>
        <v>0</v>
      </c>
      <c r="BL261" s="19" t="s">
        <v>161</v>
      </c>
      <c r="BM261" s="231" t="s">
        <v>782</v>
      </c>
    </row>
    <row r="262" s="2" customFormat="1" ht="16.5" customHeight="1">
      <c r="A262" s="40"/>
      <c r="B262" s="41"/>
      <c r="C262" s="274" t="s">
        <v>556</v>
      </c>
      <c r="D262" s="274" t="s">
        <v>364</v>
      </c>
      <c r="E262" s="275" t="s">
        <v>769</v>
      </c>
      <c r="F262" s="276" t="s">
        <v>783</v>
      </c>
      <c r="G262" s="277" t="s">
        <v>288</v>
      </c>
      <c r="H262" s="278">
        <v>55.600000000000001</v>
      </c>
      <c r="I262" s="279"/>
      <c r="J262" s="280">
        <f>ROUND(I262*H262,2)</f>
        <v>0</v>
      </c>
      <c r="K262" s="276" t="s">
        <v>19</v>
      </c>
      <c r="L262" s="281"/>
      <c r="M262" s="282" t="s">
        <v>19</v>
      </c>
      <c r="N262" s="283" t="s">
        <v>40</v>
      </c>
      <c r="O262" s="86"/>
      <c r="P262" s="229">
        <f>O262*H262</f>
        <v>0</v>
      </c>
      <c r="Q262" s="229">
        <v>0</v>
      </c>
      <c r="R262" s="229">
        <f>Q262*H262</f>
        <v>0</v>
      </c>
      <c r="S262" s="229">
        <v>0</v>
      </c>
      <c r="T262" s="230">
        <f>S262*H262</f>
        <v>0</v>
      </c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R262" s="231" t="s">
        <v>235</v>
      </c>
      <c r="AT262" s="231" t="s">
        <v>364</v>
      </c>
      <c r="AU262" s="231" t="s">
        <v>79</v>
      </c>
      <c r="AY262" s="19" t="s">
        <v>141</v>
      </c>
      <c r="BE262" s="232">
        <f>IF(N262="základní",J262,0)</f>
        <v>0</v>
      </c>
      <c r="BF262" s="232">
        <f>IF(N262="snížená",J262,0)</f>
        <v>0</v>
      </c>
      <c r="BG262" s="232">
        <f>IF(N262="zákl. přenesená",J262,0)</f>
        <v>0</v>
      </c>
      <c r="BH262" s="232">
        <f>IF(N262="sníž. přenesená",J262,0)</f>
        <v>0</v>
      </c>
      <c r="BI262" s="232">
        <f>IF(N262="nulová",J262,0)</f>
        <v>0</v>
      </c>
      <c r="BJ262" s="19" t="s">
        <v>77</v>
      </c>
      <c r="BK262" s="232">
        <f>ROUND(I262*H262,2)</f>
        <v>0</v>
      </c>
      <c r="BL262" s="19" t="s">
        <v>161</v>
      </c>
      <c r="BM262" s="231" t="s">
        <v>784</v>
      </c>
    </row>
    <row r="263" s="13" customFormat="1">
      <c r="A263" s="13"/>
      <c r="B263" s="233"/>
      <c r="C263" s="234"/>
      <c r="D263" s="235" t="s">
        <v>170</v>
      </c>
      <c r="E263" s="236" t="s">
        <v>19</v>
      </c>
      <c r="F263" s="237" t="s">
        <v>785</v>
      </c>
      <c r="G263" s="234"/>
      <c r="H263" s="238">
        <v>55.600000000000001</v>
      </c>
      <c r="I263" s="239"/>
      <c r="J263" s="234"/>
      <c r="K263" s="234"/>
      <c r="L263" s="240"/>
      <c r="M263" s="241"/>
      <c r="N263" s="242"/>
      <c r="O263" s="242"/>
      <c r="P263" s="242"/>
      <c r="Q263" s="242"/>
      <c r="R263" s="242"/>
      <c r="S263" s="242"/>
      <c r="T263" s="24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4" t="s">
        <v>170</v>
      </c>
      <c r="AU263" s="244" t="s">
        <v>79</v>
      </c>
      <c r="AV263" s="13" t="s">
        <v>79</v>
      </c>
      <c r="AW263" s="13" t="s">
        <v>31</v>
      </c>
      <c r="AX263" s="13" t="s">
        <v>77</v>
      </c>
      <c r="AY263" s="244" t="s">
        <v>141</v>
      </c>
    </row>
    <row r="264" s="2" customFormat="1" ht="16.5" customHeight="1">
      <c r="A264" s="40"/>
      <c r="B264" s="41"/>
      <c r="C264" s="220" t="s">
        <v>786</v>
      </c>
      <c r="D264" s="220" t="s">
        <v>144</v>
      </c>
      <c r="E264" s="221" t="s">
        <v>787</v>
      </c>
      <c r="F264" s="222" t="s">
        <v>788</v>
      </c>
      <c r="G264" s="223" t="s">
        <v>640</v>
      </c>
      <c r="H264" s="224">
        <v>8</v>
      </c>
      <c r="I264" s="225"/>
      <c r="J264" s="226">
        <f>ROUND(I264*H264,2)</f>
        <v>0</v>
      </c>
      <c r="K264" s="222" t="s">
        <v>197</v>
      </c>
      <c r="L264" s="46"/>
      <c r="M264" s="227" t="s">
        <v>19</v>
      </c>
      <c r="N264" s="228" t="s">
        <v>40</v>
      </c>
      <c r="O264" s="86"/>
      <c r="P264" s="229">
        <f>O264*H264</f>
        <v>0</v>
      </c>
      <c r="Q264" s="229">
        <v>0.0019200000000000001</v>
      </c>
      <c r="R264" s="229">
        <f>Q264*H264</f>
        <v>0.01536</v>
      </c>
      <c r="S264" s="229">
        <v>0</v>
      </c>
      <c r="T264" s="230">
        <f>S264*H264</f>
        <v>0</v>
      </c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R264" s="231" t="s">
        <v>161</v>
      </c>
      <c r="AT264" s="231" t="s">
        <v>144</v>
      </c>
      <c r="AU264" s="231" t="s">
        <v>79</v>
      </c>
      <c r="AY264" s="19" t="s">
        <v>141</v>
      </c>
      <c r="BE264" s="232">
        <f>IF(N264="základní",J264,0)</f>
        <v>0</v>
      </c>
      <c r="BF264" s="232">
        <f>IF(N264="snížená",J264,0)</f>
        <v>0</v>
      </c>
      <c r="BG264" s="232">
        <f>IF(N264="zákl. přenesená",J264,0)</f>
        <v>0</v>
      </c>
      <c r="BH264" s="232">
        <f>IF(N264="sníž. přenesená",J264,0)</f>
        <v>0</v>
      </c>
      <c r="BI264" s="232">
        <f>IF(N264="nulová",J264,0)</f>
        <v>0</v>
      </c>
      <c r="BJ264" s="19" t="s">
        <v>77</v>
      </c>
      <c r="BK264" s="232">
        <f>ROUND(I264*H264,2)</f>
        <v>0</v>
      </c>
      <c r="BL264" s="19" t="s">
        <v>161</v>
      </c>
      <c r="BM264" s="231" t="s">
        <v>789</v>
      </c>
    </row>
    <row r="265" s="2" customFormat="1" ht="16.5" customHeight="1">
      <c r="A265" s="40"/>
      <c r="B265" s="41"/>
      <c r="C265" s="274" t="s">
        <v>790</v>
      </c>
      <c r="D265" s="274" t="s">
        <v>364</v>
      </c>
      <c r="E265" s="275" t="s">
        <v>791</v>
      </c>
      <c r="F265" s="276" t="s">
        <v>792</v>
      </c>
      <c r="G265" s="277" t="s">
        <v>793</v>
      </c>
      <c r="H265" s="278">
        <v>8</v>
      </c>
      <c r="I265" s="279"/>
      <c r="J265" s="280">
        <f>ROUND(I265*H265,2)</f>
        <v>0</v>
      </c>
      <c r="K265" s="276" t="s">
        <v>19</v>
      </c>
      <c r="L265" s="281"/>
      <c r="M265" s="282" t="s">
        <v>19</v>
      </c>
      <c r="N265" s="283" t="s">
        <v>40</v>
      </c>
      <c r="O265" s="86"/>
      <c r="P265" s="229">
        <f>O265*H265</f>
        <v>0</v>
      </c>
      <c r="Q265" s="229">
        <v>0</v>
      </c>
      <c r="R265" s="229">
        <f>Q265*H265</f>
        <v>0</v>
      </c>
      <c r="S265" s="229">
        <v>0</v>
      </c>
      <c r="T265" s="230">
        <f>S265*H265</f>
        <v>0</v>
      </c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R265" s="231" t="s">
        <v>235</v>
      </c>
      <c r="AT265" s="231" t="s">
        <v>364</v>
      </c>
      <c r="AU265" s="231" t="s">
        <v>79</v>
      </c>
      <c r="AY265" s="19" t="s">
        <v>141</v>
      </c>
      <c r="BE265" s="232">
        <f>IF(N265="základní",J265,0)</f>
        <v>0</v>
      </c>
      <c r="BF265" s="232">
        <f>IF(N265="snížená",J265,0)</f>
        <v>0</v>
      </c>
      <c r="BG265" s="232">
        <f>IF(N265="zákl. přenesená",J265,0)</f>
        <v>0</v>
      </c>
      <c r="BH265" s="232">
        <f>IF(N265="sníž. přenesená",J265,0)</f>
        <v>0</v>
      </c>
      <c r="BI265" s="232">
        <f>IF(N265="nulová",J265,0)</f>
        <v>0</v>
      </c>
      <c r="BJ265" s="19" t="s">
        <v>77</v>
      </c>
      <c r="BK265" s="232">
        <f>ROUND(I265*H265,2)</f>
        <v>0</v>
      </c>
      <c r="BL265" s="19" t="s">
        <v>161</v>
      </c>
      <c r="BM265" s="231" t="s">
        <v>794</v>
      </c>
    </row>
    <row r="266" s="2" customFormat="1" ht="16.5" customHeight="1">
      <c r="A266" s="40"/>
      <c r="B266" s="41"/>
      <c r="C266" s="220" t="s">
        <v>795</v>
      </c>
      <c r="D266" s="220" t="s">
        <v>144</v>
      </c>
      <c r="E266" s="221" t="s">
        <v>796</v>
      </c>
      <c r="F266" s="222" t="s">
        <v>797</v>
      </c>
      <c r="G266" s="223" t="s">
        <v>196</v>
      </c>
      <c r="H266" s="224">
        <v>1375.48</v>
      </c>
      <c r="I266" s="225"/>
      <c r="J266" s="226">
        <f>ROUND(I266*H266,2)</f>
        <v>0</v>
      </c>
      <c r="K266" s="222" t="s">
        <v>197</v>
      </c>
      <c r="L266" s="46"/>
      <c r="M266" s="227" t="s">
        <v>19</v>
      </c>
      <c r="N266" s="228" t="s">
        <v>40</v>
      </c>
      <c r="O266" s="86"/>
      <c r="P266" s="229">
        <f>O266*H266</f>
        <v>0</v>
      </c>
      <c r="Q266" s="229">
        <v>0</v>
      </c>
      <c r="R266" s="229">
        <f>Q266*H266</f>
        <v>0</v>
      </c>
      <c r="S266" s="229">
        <v>0</v>
      </c>
      <c r="T266" s="230">
        <f>S266*H266</f>
        <v>0</v>
      </c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R266" s="231" t="s">
        <v>161</v>
      </c>
      <c r="AT266" s="231" t="s">
        <v>144</v>
      </c>
      <c r="AU266" s="231" t="s">
        <v>79</v>
      </c>
      <c r="AY266" s="19" t="s">
        <v>141</v>
      </c>
      <c r="BE266" s="232">
        <f>IF(N266="základní",J266,0)</f>
        <v>0</v>
      </c>
      <c r="BF266" s="232">
        <f>IF(N266="snížená",J266,0)</f>
        <v>0</v>
      </c>
      <c r="BG266" s="232">
        <f>IF(N266="zákl. přenesená",J266,0)</f>
        <v>0</v>
      </c>
      <c r="BH266" s="232">
        <f>IF(N266="sníž. přenesená",J266,0)</f>
        <v>0</v>
      </c>
      <c r="BI266" s="232">
        <f>IF(N266="nulová",J266,0)</f>
        <v>0</v>
      </c>
      <c r="BJ266" s="19" t="s">
        <v>77</v>
      </c>
      <c r="BK266" s="232">
        <f>ROUND(I266*H266,2)</f>
        <v>0</v>
      </c>
      <c r="BL266" s="19" t="s">
        <v>161</v>
      </c>
      <c r="BM266" s="231" t="s">
        <v>798</v>
      </c>
    </row>
    <row r="267" s="13" customFormat="1">
      <c r="A267" s="13"/>
      <c r="B267" s="233"/>
      <c r="C267" s="234"/>
      <c r="D267" s="235" t="s">
        <v>170</v>
      </c>
      <c r="E267" s="236" t="s">
        <v>19</v>
      </c>
      <c r="F267" s="237" t="s">
        <v>799</v>
      </c>
      <c r="G267" s="234"/>
      <c r="H267" s="238">
        <v>30.390000000000001</v>
      </c>
      <c r="I267" s="239"/>
      <c r="J267" s="234"/>
      <c r="K267" s="234"/>
      <c r="L267" s="240"/>
      <c r="M267" s="241"/>
      <c r="N267" s="242"/>
      <c r="O267" s="242"/>
      <c r="P267" s="242"/>
      <c r="Q267" s="242"/>
      <c r="R267" s="242"/>
      <c r="S267" s="242"/>
      <c r="T267" s="24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4" t="s">
        <v>170</v>
      </c>
      <c r="AU267" s="244" t="s">
        <v>79</v>
      </c>
      <c r="AV267" s="13" t="s">
        <v>79</v>
      </c>
      <c r="AW267" s="13" t="s">
        <v>31</v>
      </c>
      <c r="AX267" s="13" t="s">
        <v>69</v>
      </c>
      <c r="AY267" s="244" t="s">
        <v>141</v>
      </c>
    </row>
    <row r="268" s="13" customFormat="1">
      <c r="A268" s="13"/>
      <c r="B268" s="233"/>
      <c r="C268" s="234"/>
      <c r="D268" s="235" t="s">
        <v>170</v>
      </c>
      <c r="E268" s="236" t="s">
        <v>19</v>
      </c>
      <c r="F268" s="237" t="s">
        <v>800</v>
      </c>
      <c r="G268" s="234"/>
      <c r="H268" s="238">
        <v>8.2400000000000002</v>
      </c>
      <c r="I268" s="239"/>
      <c r="J268" s="234"/>
      <c r="K268" s="234"/>
      <c r="L268" s="240"/>
      <c r="M268" s="241"/>
      <c r="N268" s="242"/>
      <c r="O268" s="242"/>
      <c r="P268" s="242"/>
      <c r="Q268" s="242"/>
      <c r="R268" s="242"/>
      <c r="S268" s="242"/>
      <c r="T268" s="24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4" t="s">
        <v>170</v>
      </c>
      <c r="AU268" s="244" t="s">
        <v>79</v>
      </c>
      <c r="AV268" s="13" t="s">
        <v>79</v>
      </c>
      <c r="AW268" s="13" t="s">
        <v>31</v>
      </c>
      <c r="AX268" s="13" t="s">
        <v>69</v>
      </c>
      <c r="AY268" s="244" t="s">
        <v>141</v>
      </c>
    </row>
    <row r="269" s="13" customFormat="1">
      <c r="A269" s="13"/>
      <c r="B269" s="233"/>
      <c r="C269" s="234"/>
      <c r="D269" s="235" t="s">
        <v>170</v>
      </c>
      <c r="E269" s="236" t="s">
        <v>19</v>
      </c>
      <c r="F269" s="237" t="s">
        <v>801</v>
      </c>
      <c r="G269" s="234"/>
      <c r="H269" s="238">
        <v>8.8200000000000003</v>
      </c>
      <c r="I269" s="239"/>
      <c r="J269" s="234"/>
      <c r="K269" s="234"/>
      <c r="L269" s="240"/>
      <c r="M269" s="241"/>
      <c r="N269" s="242"/>
      <c r="O269" s="242"/>
      <c r="P269" s="242"/>
      <c r="Q269" s="242"/>
      <c r="R269" s="242"/>
      <c r="S269" s="242"/>
      <c r="T269" s="24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4" t="s">
        <v>170</v>
      </c>
      <c r="AU269" s="244" t="s">
        <v>79</v>
      </c>
      <c r="AV269" s="13" t="s">
        <v>79</v>
      </c>
      <c r="AW269" s="13" t="s">
        <v>31</v>
      </c>
      <c r="AX269" s="13" t="s">
        <v>69</v>
      </c>
      <c r="AY269" s="244" t="s">
        <v>141</v>
      </c>
    </row>
    <row r="270" s="13" customFormat="1">
      <c r="A270" s="13"/>
      <c r="B270" s="233"/>
      <c r="C270" s="234"/>
      <c r="D270" s="235" t="s">
        <v>170</v>
      </c>
      <c r="E270" s="236" t="s">
        <v>19</v>
      </c>
      <c r="F270" s="237" t="s">
        <v>802</v>
      </c>
      <c r="G270" s="234"/>
      <c r="H270" s="238">
        <v>9.0999999999999996</v>
      </c>
      <c r="I270" s="239"/>
      <c r="J270" s="234"/>
      <c r="K270" s="234"/>
      <c r="L270" s="240"/>
      <c r="M270" s="241"/>
      <c r="N270" s="242"/>
      <c r="O270" s="242"/>
      <c r="P270" s="242"/>
      <c r="Q270" s="242"/>
      <c r="R270" s="242"/>
      <c r="S270" s="242"/>
      <c r="T270" s="24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4" t="s">
        <v>170</v>
      </c>
      <c r="AU270" s="244" t="s">
        <v>79</v>
      </c>
      <c r="AV270" s="13" t="s">
        <v>79</v>
      </c>
      <c r="AW270" s="13" t="s">
        <v>31</v>
      </c>
      <c r="AX270" s="13" t="s">
        <v>69</v>
      </c>
      <c r="AY270" s="244" t="s">
        <v>141</v>
      </c>
    </row>
    <row r="271" s="13" customFormat="1">
      <c r="A271" s="13"/>
      <c r="B271" s="233"/>
      <c r="C271" s="234"/>
      <c r="D271" s="235" t="s">
        <v>170</v>
      </c>
      <c r="E271" s="236" t="s">
        <v>19</v>
      </c>
      <c r="F271" s="237" t="s">
        <v>803</v>
      </c>
      <c r="G271" s="234"/>
      <c r="H271" s="238">
        <v>20.829999999999998</v>
      </c>
      <c r="I271" s="239"/>
      <c r="J271" s="234"/>
      <c r="K271" s="234"/>
      <c r="L271" s="240"/>
      <c r="M271" s="241"/>
      <c r="N271" s="242"/>
      <c r="O271" s="242"/>
      <c r="P271" s="242"/>
      <c r="Q271" s="242"/>
      <c r="R271" s="242"/>
      <c r="S271" s="242"/>
      <c r="T271" s="24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4" t="s">
        <v>170</v>
      </c>
      <c r="AU271" s="244" t="s">
        <v>79</v>
      </c>
      <c r="AV271" s="13" t="s">
        <v>79</v>
      </c>
      <c r="AW271" s="13" t="s">
        <v>31</v>
      </c>
      <c r="AX271" s="13" t="s">
        <v>69</v>
      </c>
      <c r="AY271" s="244" t="s">
        <v>141</v>
      </c>
    </row>
    <row r="272" s="13" customFormat="1">
      <c r="A272" s="13"/>
      <c r="B272" s="233"/>
      <c r="C272" s="234"/>
      <c r="D272" s="235" t="s">
        <v>170</v>
      </c>
      <c r="E272" s="236" t="s">
        <v>19</v>
      </c>
      <c r="F272" s="237" t="s">
        <v>804</v>
      </c>
      <c r="G272" s="234"/>
      <c r="H272" s="238">
        <v>143.69999999999999</v>
      </c>
      <c r="I272" s="239"/>
      <c r="J272" s="234"/>
      <c r="K272" s="234"/>
      <c r="L272" s="240"/>
      <c r="M272" s="241"/>
      <c r="N272" s="242"/>
      <c r="O272" s="242"/>
      <c r="P272" s="242"/>
      <c r="Q272" s="242"/>
      <c r="R272" s="242"/>
      <c r="S272" s="242"/>
      <c r="T272" s="24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4" t="s">
        <v>170</v>
      </c>
      <c r="AU272" s="244" t="s">
        <v>79</v>
      </c>
      <c r="AV272" s="13" t="s">
        <v>79</v>
      </c>
      <c r="AW272" s="13" t="s">
        <v>31</v>
      </c>
      <c r="AX272" s="13" t="s">
        <v>69</v>
      </c>
      <c r="AY272" s="244" t="s">
        <v>141</v>
      </c>
    </row>
    <row r="273" s="13" customFormat="1">
      <c r="A273" s="13"/>
      <c r="B273" s="233"/>
      <c r="C273" s="234"/>
      <c r="D273" s="235" t="s">
        <v>170</v>
      </c>
      <c r="E273" s="236" t="s">
        <v>19</v>
      </c>
      <c r="F273" s="237" t="s">
        <v>805</v>
      </c>
      <c r="G273" s="234"/>
      <c r="H273" s="238">
        <v>227.09999999999999</v>
      </c>
      <c r="I273" s="239"/>
      <c r="J273" s="234"/>
      <c r="K273" s="234"/>
      <c r="L273" s="240"/>
      <c r="M273" s="241"/>
      <c r="N273" s="242"/>
      <c r="O273" s="242"/>
      <c r="P273" s="242"/>
      <c r="Q273" s="242"/>
      <c r="R273" s="242"/>
      <c r="S273" s="242"/>
      <c r="T273" s="24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4" t="s">
        <v>170</v>
      </c>
      <c r="AU273" s="244" t="s">
        <v>79</v>
      </c>
      <c r="AV273" s="13" t="s">
        <v>79</v>
      </c>
      <c r="AW273" s="13" t="s">
        <v>31</v>
      </c>
      <c r="AX273" s="13" t="s">
        <v>69</v>
      </c>
      <c r="AY273" s="244" t="s">
        <v>141</v>
      </c>
    </row>
    <row r="274" s="13" customFormat="1">
      <c r="A274" s="13"/>
      <c r="B274" s="233"/>
      <c r="C274" s="234"/>
      <c r="D274" s="235" t="s">
        <v>170</v>
      </c>
      <c r="E274" s="236" t="s">
        <v>19</v>
      </c>
      <c r="F274" s="237" t="s">
        <v>806</v>
      </c>
      <c r="G274" s="234"/>
      <c r="H274" s="238">
        <v>670.29999999999995</v>
      </c>
      <c r="I274" s="239"/>
      <c r="J274" s="234"/>
      <c r="K274" s="234"/>
      <c r="L274" s="240"/>
      <c r="M274" s="241"/>
      <c r="N274" s="242"/>
      <c r="O274" s="242"/>
      <c r="P274" s="242"/>
      <c r="Q274" s="242"/>
      <c r="R274" s="242"/>
      <c r="S274" s="242"/>
      <c r="T274" s="24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4" t="s">
        <v>170</v>
      </c>
      <c r="AU274" s="244" t="s">
        <v>79</v>
      </c>
      <c r="AV274" s="13" t="s">
        <v>79</v>
      </c>
      <c r="AW274" s="13" t="s">
        <v>31</v>
      </c>
      <c r="AX274" s="13" t="s">
        <v>69</v>
      </c>
      <c r="AY274" s="244" t="s">
        <v>141</v>
      </c>
    </row>
    <row r="275" s="13" customFormat="1">
      <c r="A275" s="13"/>
      <c r="B275" s="233"/>
      <c r="C275" s="234"/>
      <c r="D275" s="235" t="s">
        <v>170</v>
      </c>
      <c r="E275" s="236" t="s">
        <v>19</v>
      </c>
      <c r="F275" s="237" t="s">
        <v>807</v>
      </c>
      <c r="G275" s="234"/>
      <c r="H275" s="238">
        <v>257</v>
      </c>
      <c r="I275" s="239"/>
      <c r="J275" s="234"/>
      <c r="K275" s="234"/>
      <c r="L275" s="240"/>
      <c r="M275" s="241"/>
      <c r="N275" s="242"/>
      <c r="O275" s="242"/>
      <c r="P275" s="242"/>
      <c r="Q275" s="242"/>
      <c r="R275" s="242"/>
      <c r="S275" s="242"/>
      <c r="T275" s="24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4" t="s">
        <v>170</v>
      </c>
      <c r="AU275" s="244" t="s">
        <v>79</v>
      </c>
      <c r="AV275" s="13" t="s">
        <v>79</v>
      </c>
      <c r="AW275" s="13" t="s">
        <v>31</v>
      </c>
      <c r="AX275" s="13" t="s">
        <v>69</v>
      </c>
      <c r="AY275" s="244" t="s">
        <v>141</v>
      </c>
    </row>
    <row r="276" s="15" customFormat="1">
      <c r="A276" s="15"/>
      <c r="B276" s="260"/>
      <c r="C276" s="261"/>
      <c r="D276" s="235" t="s">
        <v>170</v>
      </c>
      <c r="E276" s="262" t="s">
        <v>19</v>
      </c>
      <c r="F276" s="263" t="s">
        <v>230</v>
      </c>
      <c r="G276" s="261"/>
      <c r="H276" s="264">
        <v>1375.48</v>
      </c>
      <c r="I276" s="265"/>
      <c r="J276" s="261"/>
      <c r="K276" s="261"/>
      <c r="L276" s="266"/>
      <c r="M276" s="267"/>
      <c r="N276" s="268"/>
      <c r="O276" s="268"/>
      <c r="P276" s="268"/>
      <c r="Q276" s="268"/>
      <c r="R276" s="268"/>
      <c r="S276" s="268"/>
      <c r="T276" s="269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T276" s="270" t="s">
        <v>170</v>
      </c>
      <c r="AU276" s="270" t="s">
        <v>79</v>
      </c>
      <c r="AV276" s="15" t="s">
        <v>161</v>
      </c>
      <c r="AW276" s="15" t="s">
        <v>31</v>
      </c>
      <c r="AX276" s="15" t="s">
        <v>77</v>
      </c>
      <c r="AY276" s="270" t="s">
        <v>141</v>
      </c>
    </row>
    <row r="277" s="2" customFormat="1" ht="16.5" customHeight="1">
      <c r="A277" s="40"/>
      <c r="B277" s="41"/>
      <c r="C277" s="220" t="s">
        <v>808</v>
      </c>
      <c r="D277" s="220" t="s">
        <v>144</v>
      </c>
      <c r="E277" s="221" t="s">
        <v>809</v>
      </c>
      <c r="F277" s="222" t="s">
        <v>810</v>
      </c>
      <c r="G277" s="223" t="s">
        <v>196</v>
      </c>
      <c r="H277" s="224">
        <v>927.29999999999995</v>
      </c>
      <c r="I277" s="225"/>
      <c r="J277" s="226">
        <f>ROUND(I277*H277,2)</f>
        <v>0</v>
      </c>
      <c r="K277" s="222" t="s">
        <v>197</v>
      </c>
      <c r="L277" s="46"/>
      <c r="M277" s="227" t="s">
        <v>19</v>
      </c>
      <c r="N277" s="228" t="s">
        <v>40</v>
      </c>
      <c r="O277" s="86"/>
      <c r="P277" s="229">
        <f>O277*H277</f>
        <v>0</v>
      </c>
      <c r="Q277" s="229">
        <v>0.019429999999999999</v>
      </c>
      <c r="R277" s="229">
        <f>Q277*H277</f>
        <v>18.017439</v>
      </c>
      <c r="S277" s="229">
        <v>0</v>
      </c>
      <c r="T277" s="230">
        <f>S277*H277</f>
        <v>0</v>
      </c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R277" s="231" t="s">
        <v>161</v>
      </c>
      <c r="AT277" s="231" t="s">
        <v>144</v>
      </c>
      <c r="AU277" s="231" t="s">
        <v>79</v>
      </c>
      <c r="AY277" s="19" t="s">
        <v>141</v>
      </c>
      <c r="BE277" s="232">
        <f>IF(N277="základní",J277,0)</f>
        <v>0</v>
      </c>
      <c r="BF277" s="232">
        <f>IF(N277="snížená",J277,0)</f>
        <v>0</v>
      </c>
      <c r="BG277" s="232">
        <f>IF(N277="zákl. přenesená",J277,0)</f>
        <v>0</v>
      </c>
      <c r="BH277" s="232">
        <f>IF(N277="sníž. přenesená",J277,0)</f>
        <v>0</v>
      </c>
      <c r="BI277" s="232">
        <f>IF(N277="nulová",J277,0)</f>
        <v>0</v>
      </c>
      <c r="BJ277" s="19" t="s">
        <v>77</v>
      </c>
      <c r="BK277" s="232">
        <f>ROUND(I277*H277,2)</f>
        <v>0</v>
      </c>
      <c r="BL277" s="19" t="s">
        <v>161</v>
      </c>
      <c r="BM277" s="231" t="s">
        <v>811</v>
      </c>
    </row>
    <row r="278" s="13" customFormat="1">
      <c r="A278" s="13"/>
      <c r="B278" s="233"/>
      <c r="C278" s="234"/>
      <c r="D278" s="235" t="s">
        <v>170</v>
      </c>
      <c r="E278" s="236" t="s">
        <v>19</v>
      </c>
      <c r="F278" s="237" t="s">
        <v>806</v>
      </c>
      <c r="G278" s="234"/>
      <c r="H278" s="238">
        <v>670.29999999999995</v>
      </c>
      <c r="I278" s="239"/>
      <c r="J278" s="234"/>
      <c r="K278" s="234"/>
      <c r="L278" s="240"/>
      <c r="M278" s="241"/>
      <c r="N278" s="242"/>
      <c r="O278" s="242"/>
      <c r="P278" s="242"/>
      <c r="Q278" s="242"/>
      <c r="R278" s="242"/>
      <c r="S278" s="242"/>
      <c r="T278" s="24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4" t="s">
        <v>170</v>
      </c>
      <c r="AU278" s="244" t="s">
        <v>79</v>
      </c>
      <c r="AV278" s="13" t="s">
        <v>79</v>
      </c>
      <c r="AW278" s="13" t="s">
        <v>31</v>
      </c>
      <c r="AX278" s="13" t="s">
        <v>69</v>
      </c>
      <c r="AY278" s="244" t="s">
        <v>141</v>
      </c>
    </row>
    <row r="279" s="13" customFormat="1">
      <c r="A279" s="13"/>
      <c r="B279" s="233"/>
      <c r="C279" s="234"/>
      <c r="D279" s="235" t="s">
        <v>170</v>
      </c>
      <c r="E279" s="236" t="s">
        <v>19</v>
      </c>
      <c r="F279" s="237" t="s">
        <v>807</v>
      </c>
      <c r="G279" s="234"/>
      <c r="H279" s="238">
        <v>257</v>
      </c>
      <c r="I279" s="239"/>
      <c r="J279" s="234"/>
      <c r="K279" s="234"/>
      <c r="L279" s="240"/>
      <c r="M279" s="241"/>
      <c r="N279" s="242"/>
      <c r="O279" s="242"/>
      <c r="P279" s="242"/>
      <c r="Q279" s="242"/>
      <c r="R279" s="242"/>
      <c r="S279" s="242"/>
      <c r="T279" s="24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4" t="s">
        <v>170</v>
      </c>
      <c r="AU279" s="244" t="s">
        <v>79</v>
      </c>
      <c r="AV279" s="13" t="s">
        <v>79</v>
      </c>
      <c r="AW279" s="13" t="s">
        <v>31</v>
      </c>
      <c r="AX279" s="13" t="s">
        <v>69</v>
      </c>
      <c r="AY279" s="244" t="s">
        <v>141</v>
      </c>
    </row>
    <row r="280" s="15" customFormat="1">
      <c r="A280" s="15"/>
      <c r="B280" s="260"/>
      <c r="C280" s="261"/>
      <c r="D280" s="235" t="s">
        <v>170</v>
      </c>
      <c r="E280" s="262" t="s">
        <v>19</v>
      </c>
      <c r="F280" s="263" t="s">
        <v>230</v>
      </c>
      <c r="G280" s="261"/>
      <c r="H280" s="264">
        <v>927.29999999999995</v>
      </c>
      <c r="I280" s="265"/>
      <c r="J280" s="261"/>
      <c r="K280" s="261"/>
      <c r="L280" s="266"/>
      <c r="M280" s="267"/>
      <c r="N280" s="268"/>
      <c r="O280" s="268"/>
      <c r="P280" s="268"/>
      <c r="Q280" s="268"/>
      <c r="R280" s="268"/>
      <c r="S280" s="268"/>
      <c r="T280" s="269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T280" s="270" t="s">
        <v>170</v>
      </c>
      <c r="AU280" s="270" t="s">
        <v>79</v>
      </c>
      <c r="AV280" s="15" t="s">
        <v>161</v>
      </c>
      <c r="AW280" s="15" t="s">
        <v>31</v>
      </c>
      <c r="AX280" s="15" t="s">
        <v>77</v>
      </c>
      <c r="AY280" s="270" t="s">
        <v>141</v>
      </c>
    </row>
    <row r="281" s="2" customFormat="1" ht="16.5" customHeight="1">
      <c r="A281" s="40"/>
      <c r="B281" s="41"/>
      <c r="C281" s="220" t="s">
        <v>812</v>
      </c>
      <c r="D281" s="220" t="s">
        <v>144</v>
      </c>
      <c r="E281" s="221" t="s">
        <v>813</v>
      </c>
      <c r="F281" s="222" t="s">
        <v>814</v>
      </c>
      <c r="G281" s="223" t="s">
        <v>196</v>
      </c>
      <c r="H281" s="224">
        <v>221.08000000000001</v>
      </c>
      <c r="I281" s="225"/>
      <c r="J281" s="226">
        <f>ROUND(I281*H281,2)</f>
        <v>0</v>
      </c>
      <c r="K281" s="222" t="s">
        <v>197</v>
      </c>
      <c r="L281" s="46"/>
      <c r="M281" s="227" t="s">
        <v>19</v>
      </c>
      <c r="N281" s="228" t="s">
        <v>40</v>
      </c>
      <c r="O281" s="86"/>
      <c r="P281" s="229">
        <f>O281*H281</f>
        <v>0</v>
      </c>
      <c r="Q281" s="229">
        <v>0.00158</v>
      </c>
      <c r="R281" s="229">
        <f>Q281*H281</f>
        <v>0.34930640000000002</v>
      </c>
      <c r="S281" s="229">
        <v>0</v>
      </c>
      <c r="T281" s="230">
        <f>S281*H281</f>
        <v>0</v>
      </c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R281" s="231" t="s">
        <v>161</v>
      </c>
      <c r="AT281" s="231" t="s">
        <v>144</v>
      </c>
      <c r="AU281" s="231" t="s">
        <v>79</v>
      </c>
      <c r="AY281" s="19" t="s">
        <v>141</v>
      </c>
      <c r="BE281" s="232">
        <f>IF(N281="základní",J281,0)</f>
        <v>0</v>
      </c>
      <c r="BF281" s="232">
        <f>IF(N281="snížená",J281,0)</f>
        <v>0</v>
      </c>
      <c r="BG281" s="232">
        <f>IF(N281="zákl. přenesená",J281,0)</f>
        <v>0</v>
      </c>
      <c r="BH281" s="232">
        <f>IF(N281="sníž. přenesená",J281,0)</f>
        <v>0</v>
      </c>
      <c r="BI281" s="232">
        <f>IF(N281="nulová",J281,0)</f>
        <v>0</v>
      </c>
      <c r="BJ281" s="19" t="s">
        <v>77</v>
      </c>
      <c r="BK281" s="232">
        <f>ROUND(I281*H281,2)</f>
        <v>0</v>
      </c>
      <c r="BL281" s="19" t="s">
        <v>161</v>
      </c>
      <c r="BM281" s="231" t="s">
        <v>815</v>
      </c>
    </row>
    <row r="282" s="13" customFormat="1">
      <c r="A282" s="13"/>
      <c r="B282" s="233"/>
      <c r="C282" s="234"/>
      <c r="D282" s="235" t="s">
        <v>170</v>
      </c>
      <c r="E282" s="236" t="s">
        <v>19</v>
      </c>
      <c r="F282" s="237" t="s">
        <v>799</v>
      </c>
      <c r="G282" s="234"/>
      <c r="H282" s="238">
        <v>30.390000000000001</v>
      </c>
      <c r="I282" s="239"/>
      <c r="J282" s="234"/>
      <c r="K282" s="234"/>
      <c r="L282" s="240"/>
      <c r="M282" s="241"/>
      <c r="N282" s="242"/>
      <c r="O282" s="242"/>
      <c r="P282" s="242"/>
      <c r="Q282" s="242"/>
      <c r="R282" s="242"/>
      <c r="S282" s="242"/>
      <c r="T282" s="24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4" t="s">
        <v>170</v>
      </c>
      <c r="AU282" s="244" t="s">
        <v>79</v>
      </c>
      <c r="AV282" s="13" t="s">
        <v>79</v>
      </c>
      <c r="AW282" s="13" t="s">
        <v>31</v>
      </c>
      <c r="AX282" s="13" t="s">
        <v>69</v>
      </c>
      <c r="AY282" s="244" t="s">
        <v>141</v>
      </c>
    </row>
    <row r="283" s="13" customFormat="1">
      <c r="A283" s="13"/>
      <c r="B283" s="233"/>
      <c r="C283" s="234"/>
      <c r="D283" s="235" t="s">
        <v>170</v>
      </c>
      <c r="E283" s="236" t="s">
        <v>19</v>
      </c>
      <c r="F283" s="237" t="s">
        <v>800</v>
      </c>
      <c r="G283" s="234"/>
      <c r="H283" s="238">
        <v>8.2400000000000002</v>
      </c>
      <c r="I283" s="239"/>
      <c r="J283" s="234"/>
      <c r="K283" s="234"/>
      <c r="L283" s="240"/>
      <c r="M283" s="241"/>
      <c r="N283" s="242"/>
      <c r="O283" s="242"/>
      <c r="P283" s="242"/>
      <c r="Q283" s="242"/>
      <c r="R283" s="242"/>
      <c r="S283" s="242"/>
      <c r="T283" s="24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4" t="s">
        <v>170</v>
      </c>
      <c r="AU283" s="244" t="s">
        <v>79</v>
      </c>
      <c r="AV283" s="13" t="s">
        <v>79</v>
      </c>
      <c r="AW283" s="13" t="s">
        <v>31</v>
      </c>
      <c r="AX283" s="13" t="s">
        <v>69</v>
      </c>
      <c r="AY283" s="244" t="s">
        <v>141</v>
      </c>
    </row>
    <row r="284" s="13" customFormat="1">
      <c r="A284" s="13"/>
      <c r="B284" s="233"/>
      <c r="C284" s="234"/>
      <c r="D284" s="235" t="s">
        <v>170</v>
      </c>
      <c r="E284" s="236" t="s">
        <v>19</v>
      </c>
      <c r="F284" s="237" t="s">
        <v>801</v>
      </c>
      <c r="G284" s="234"/>
      <c r="H284" s="238">
        <v>8.8200000000000003</v>
      </c>
      <c r="I284" s="239"/>
      <c r="J284" s="234"/>
      <c r="K284" s="234"/>
      <c r="L284" s="240"/>
      <c r="M284" s="241"/>
      <c r="N284" s="242"/>
      <c r="O284" s="242"/>
      <c r="P284" s="242"/>
      <c r="Q284" s="242"/>
      <c r="R284" s="242"/>
      <c r="S284" s="242"/>
      <c r="T284" s="24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4" t="s">
        <v>170</v>
      </c>
      <c r="AU284" s="244" t="s">
        <v>79</v>
      </c>
      <c r="AV284" s="13" t="s">
        <v>79</v>
      </c>
      <c r="AW284" s="13" t="s">
        <v>31</v>
      </c>
      <c r="AX284" s="13" t="s">
        <v>69</v>
      </c>
      <c r="AY284" s="244" t="s">
        <v>141</v>
      </c>
    </row>
    <row r="285" s="13" customFormat="1">
      <c r="A285" s="13"/>
      <c r="B285" s="233"/>
      <c r="C285" s="234"/>
      <c r="D285" s="235" t="s">
        <v>170</v>
      </c>
      <c r="E285" s="236" t="s">
        <v>19</v>
      </c>
      <c r="F285" s="237" t="s">
        <v>802</v>
      </c>
      <c r="G285" s="234"/>
      <c r="H285" s="238">
        <v>9.0999999999999996</v>
      </c>
      <c r="I285" s="239"/>
      <c r="J285" s="234"/>
      <c r="K285" s="234"/>
      <c r="L285" s="240"/>
      <c r="M285" s="241"/>
      <c r="N285" s="242"/>
      <c r="O285" s="242"/>
      <c r="P285" s="242"/>
      <c r="Q285" s="242"/>
      <c r="R285" s="242"/>
      <c r="S285" s="242"/>
      <c r="T285" s="24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44" t="s">
        <v>170</v>
      </c>
      <c r="AU285" s="244" t="s">
        <v>79</v>
      </c>
      <c r="AV285" s="13" t="s">
        <v>79</v>
      </c>
      <c r="AW285" s="13" t="s">
        <v>31</v>
      </c>
      <c r="AX285" s="13" t="s">
        <v>69</v>
      </c>
      <c r="AY285" s="244" t="s">
        <v>141</v>
      </c>
    </row>
    <row r="286" s="13" customFormat="1">
      <c r="A286" s="13"/>
      <c r="B286" s="233"/>
      <c r="C286" s="234"/>
      <c r="D286" s="235" t="s">
        <v>170</v>
      </c>
      <c r="E286" s="236" t="s">
        <v>19</v>
      </c>
      <c r="F286" s="237" t="s">
        <v>803</v>
      </c>
      <c r="G286" s="234"/>
      <c r="H286" s="238">
        <v>20.829999999999998</v>
      </c>
      <c r="I286" s="239"/>
      <c r="J286" s="234"/>
      <c r="K286" s="234"/>
      <c r="L286" s="240"/>
      <c r="M286" s="241"/>
      <c r="N286" s="242"/>
      <c r="O286" s="242"/>
      <c r="P286" s="242"/>
      <c r="Q286" s="242"/>
      <c r="R286" s="242"/>
      <c r="S286" s="242"/>
      <c r="T286" s="24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4" t="s">
        <v>170</v>
      </c>
      <c r="AU286" s="244" t="s">
        <v>79</v>
      </c>
      <c r="AV286" s="13" t="s">
        <v>79</v>
      </c>
      <c r="AW286" s="13" t="s">
        <v>31</v>
      </c>
      <c r="AX286" s="13" t="s">
        <v>69</v>
      </c>
      <c r="AY286" s="244" t="s">
        <v>141</v>
      </c>
    </row>
    <row r="287" s="13" customFormat="1">
      <c r="A287" s="13"/>
      <c r="B287" s="233"/>
      <c r="C287" s="234"/>
      <c r="D287" s="235" t="s">
        <v>170</v>
      </c>
      <c r="E287" s="236" t="s">
        <v>19</v>
      </c>
      <c r="F287" s="237" t="s">
        <v>804</v>
      </c>
      <c r="G287" s="234"/>
      <c r="H287" s="238">
        <v>143.69999999999999</v>
      </c>
      <c r="I287" s="239"/>
      <c r="J287" s="234"/>
      <c r="K287" s="234"/>
      <c r="L287" s="240"/>
      <c r="M287" s="241"/>
      <c r="N287" s="242"/>
      <c r="O287" s="242"/>
      <c r="P287" s="242"/>
      <c r="Q287" s="242"/>
      <c r="R287" s="242"/>
      <c r="S287" s="242"/>
      <c r="T287" s="24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4" t="s">
        <v>170</v>
      </c>
      <c r="AU287" s="244" t="s">
        <v>79</v>
      </c>
      <c r="AV287" s="13" t="s">
        <v>79</v>
      </c>
      <c r="AW287" s="13" t="s">
        <v>31</v>
      </c>
      <c r="AX287" s="13" t="s">
        <v>69</v>
      </c>
      <c r="AY287" s="244" t="s">
        <v>141</v>
      </c>
    </row>
    <row r="288" s="15" customFormat="1">
      <c r="A288" s="15"/>
      <c r="B288" s="260"/>
      <c r="C288" s="261"/>
      <c r="D288" s="235" t="s">
        <v>170</v>
      </c>
      <c r="E288" s="262" t="s">
        <v>19</v>
      </c>
      <c r="F288" s="263" t="s">
        <v>230</v>
      </c>
      <c r="G288" s="261"/>
      <c r="H288" s="264">
        <v>221.07999999999998</v>
      </c>
      <c r="I288" s="265"/>
      <c r="J288" s="261"/>
      <c r="K288" s="261"/>
      <c r="L288" s="266"/>
      <c r="M288" s="267"/>
      <c r="N288" s="268"/>
      <c r="O288" s="268"/>
      <c r="P288" s="268"/>
      <c r="Q288" s="268"/>
      <c r="R288" s="268"/>
      <c r="S288" s="268"/>
      <c r="T288" s="269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T288" s="270" t="s">
        <v>170</v>
      </c>
      <c r="AU288" s="270" t="s">
        <v>79</v>
      </c>
      <c r="AV288" s="15" t="s">
        <v>161</v>
      </c>
      <c r="AW288" s="15" t="s">
        <v>31</v>
      </c>
      <c r="AX288" s="15" t="s">
        <v>77</v>
      </c>
      <c r="AY288" s="270" t="s">
        <v>141</v>
      </c>
    </row>
    <row r="289" s="2" customFormat="1" ht="24" customHeight="1">
      <c r="A289" s="40"/>
      <c r="B289" s="41"/>
      <c r="C289" s="220" t="s">
        <v>816</v>
      </c>
      <c r="D289" s="220" t="s">
        <v>144</v>
      </c>
      <c r="E289" s="221" t="s">
        <v>817</v>
      </c>
      <c r="F289" s="222" t="s">
        <v>818</v>
      </c>
      <c r="G289" s="223" t="s">
        <v>288</v>
      </c>
      <c r="H289" s="224">
        <v>76.599999999999994</v>
      </c>
      <c r="I289" s="225"/>
      <c r="J289" s="226">
        <f>ROUND(I289*H289,2)</f>
        <v>0</v>
      </c>
      <c r="K289" s="222" t="s">
        <v>197</v>
      </c>
      <c r="L289" s="46"/>
      <c r="M289" s="227" t="s">
        <v>19</v>
      </c>
      <c r="N289" s="228" t="s">
        <v>40</v>
      </c>
      <c r="O289" s="86"/>
      <c r="P289" s="229">
        <f>O289*H289</f>
        <v>0</v>
      </c>
      <c r="Q289" s="229">
        <v>0.00018000000000000001</v>
      </c>
      <c r="R289" s="229">
        <f>Q289*H289</f>
        <v>0.013788</v>
      </c>
      <c r="S289" s="229">
        <v>0</v>
      </c>
      <c r="T289" s="230">
        <f>S289*H289</f>
        <v>0</v>
      </c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R289" s="231" t="s">
        <v>161</v>
      </c>
      <c r="AT289" s="231" t="s">
        <v>144</v>
      </c>
      <c r="AU289" s="231" t="s">
        <v>79</v>
      </c>
      <c r="AY289" s="19" t="s">
        <v>141</v>
      </c>
      <c r="BE289" s="232">
        <f>IF(N289="základní",J289,0)</f>
        <v>0</v>
      </c>
      <c r="BF289" s="232">
        <f>IF(N289="snížená",J289,0)</f>
        <v>0</v>
      </c>
      <c r="BG289" s="232">
        <f>IF(N289="zákl. přenesená",J289,0)</f>
        <v>0</v>
      </c>
      <c r="BH289" s="232">
        <f>IF(N289="sníž. přenesená",J289,0)</f>
        <v>0</v>
      </c>
      <c r="BI289" s="232">
        <f>IF(N289="nulová",J289,0)</f>
        <v>0</v>
      </c>
      <c r="BJ289" s="19" t="s">
        <v>77</v>
      </c>
      <c r="BK289" s="232">
        <f>ROUND(I289*H289,2)</f>
        <v>0</v>
      </c>
      <c r="BL289" s="19" t="s">
        <v>161</v>
      </c>
      <c r="BM289" s="231" t="s">
        <v>819</v>
      </c>
    </row>
    <row r="290" s="13" customFormat="1">
      <c r="A290" s="13"/>
      <c r="B290" s="233"/>
      <c r="C290" s="234"/>
      <c r="D290" s="235" t="s">
        <v>170</v>
      </c>
      <c r="E290" s="236" t="s">
        <v>19</v>
      </c>
      <c r="F290" s="237" t="s">
        <v>820</v>
      </c>
      <c r="G290" s="234"/>
      <c r="H290" s="238">
        <v>76.599999999999994</v>
      </c>
      <c r="I290" s="239"/>
      <c r="J290" s="234"/>
      <c r="K290" s="234"/>
      <c r="L290" s="240"/>
      <c r="M290" s="241"/>
      <c r="N290" s="242"/>
      <c r="O290" s="242"/>
      <c r="P290" s="242"/>
      <c r="Q290" s="242"/>
      <c r="R290" s="242"/>
      <c r="S290" s="242"/>
      <c r="T290" s="24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4" t="s">
        <v>170</v>
      </c>
      <c r="AU290" s="244" t="s">
        <v>79</v>
      </c>
      <c r="AV290" s="13" t="s">
        <v>79</v>
      </c>
      <c r="AW290" s="13" t="s">
        <v>31</v>
      </c>
      <c r="AX290" s="13" t="s">
        <v>77</v>
      </c>
      <c r="AY290" s="244" t="s">
        <v>141</v>
      </c>
    </row>
    <row r="291" s="2" customFormat="1" ht="16.5" customHeight="1">
      <c r="A291" s="40"/>
      <c r="B291" s="41"/>
      <c r="C291" s="274" t="s">
        <v>821</v>
      </c>
      <c r="D291" s="274" t="s">
        <v>364</v>
      </c>
      <c r="E291" s="275" t="s">
        <v>822</v>
      </c>
      <c r="F291" s="276" t="s">
        <v>823</v>
      </c>
      <c r="G291" s="277" t="s">
        <v>252</v>
      </c>
      <c r="H291" s="278">
        <v>0.029999999999999999</v>
      </c>
      <c r="I291" s="279"/>
      <c r="J291" s="280">
        <f>ROUND(I291*H291,2)</f>
        <v>0</v>
      </c>
      <c r="K291" s="276" t="s">
        <v>197</v>
      </c>
      <c r="L291" s="281"/>
      <c r="M291" s="282" t="s">
        <v>19</v>
      </c>
      <c r="N291" s="283" t="s">
        <v>40</v>
      </c>
      <c r="O291" s="86"/>
      <c r="P291" s="229">
        <f>O291*H291</f>
        <v>0</v>
      </c>
      <c r="Q291" s="229">
        <v>1</v>
      </c>
      <c r="R291" s="229">
        <f>Q291*H291</f>
        <v>0.029999999999999999</v>
      </c>
      <c r="S291" s="229">
        <v>0</v>
      </c>
      <c r="T291" s="230">
        <f>S291*H291</f>
        <v>0</v>
      </c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R291" s="231" t="s">
        <v>235</v>
      </c>
      <c r="AT291" s="231" t="s">
        <v>364</v>
      </c>
      <c r="AU291" s="231" t="s">
        <v>79</v>
      </c>
      <c r="AY291" s="19" t="s">
        <v>141</v>
      </c>
      <c r="BE291" s="232">
        <f>IF(N291="základní",J291,0)</f>
        <v>0</v>
      </c>
      <c r="BF291" s="232">
        <f>IF(N291="snížená",J291,0)</f>
        <v>0</v>
      </c>
      <c r="BG291" s="232">
        <f>IF(N291="zákl. přenesená",J291,0)</f>
        <v>0</v>
      </c>
      <c r="BH291" s="232">
        <f>IF(N291="sníž. přenesená",J291,0)</f>
        <v>0</v>
      </c>
      <c r="BI291" s="232">
        <f>IF(N291="nulová",J291,0)</f>
        <v>0</v>
      </c>
      <c r="BJ291" s="19" t="s">
        <v>77</v>
      </c>
      <c r="BK291" s="232">
        <f>ROUND(I291*H291,2)</f>
        <v>0</v>
      </c>
      <c r="BL291" s="19" t="s">
        <v>161</v>
      </c>
      <c r="BM291" s="231" t="s">
        <v>824</v>
      </c>
    </row>
    <row r="292" s="13" customFormat="1">
      <c r="A292" s="13"/>
      <c r="B292" s="233"/>
      <c r="C292" s="234"/>
      <c r="D292" s="235" t="s">
        <v>170</v>
      </c>
      <c r="E292" s="236" t="s">
        <v>19</v>
      </c>
      <c r="F292" s="237" t="s">
        <v>825</v>
      </c>
      <c r="G292" s="234"/>
      <c r="H292" s="238">
        <v>0.029999999999999999</v>
      </c>
      <c r="I292" s="239"/>
      <c r="J292" s="234"/>
      <c r="K292" s="234"/>
      <c r="L292" s="240"/>
      <c r="M292" s="241"/>
      <c r="N292" s="242"/>
      <c r="O292" s="242"/>
      <c r="P292" s="242"/>
      <c r="Q292" s="242"/>
      <c r="R292" s="242"/>
      <c r="S292" s="242"/>
      <c r="T292" s="24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4" t="s">
        <v>170</v>
      </c>
      <c r="AU292" s="244" t="s">
        <v>79</v>
      </c>
      <c r="AV292" s="13" t="s">
        <v>79</v>
      </c>
      <c r="AW292" s="13" t="s">
        <v>31</v>
      </c>
      <c r="AX292" s="13" t="s">
        <v>77</v>
      </c>
      <c r="AY292" s="244" t="s">
        <v>141</v>
      </c>
    </row>
    <row r="293" s="2" customFormat="1" ht="24" customHeight="1">
      <c r="A293" s="40"/>
      <c r="B293" s="41"/>
      <c r="C293" s="220" t="s">
        <v>826</v>
      </c>
      <c r="D293" s="220" t="s">
        <v>144</v>
      </c>
      <c r="E293" s="221" t="s">
        <v>827</v>
      </c>
      <c r="F293" s="222" t="s">
        <v>828</v>
      </c>
      <c r="G293" s="223" t="s">
        <v>288</v>
      </c>
      <c r="H293" s="224">
        <v>170</v>
      </c>
      <c r="I293" s="225"/>
      <c r="J293" s="226">
        <f>ROUND(I293*H293,2)</f>
        <v>0</v>
      </c>
      <c r="K293" s="222" t="s">
        <v>197</v>
      </c>
      <c r="L293" s="46"/>
      <c r="M293" s="227" t="s">
        <v>19</v>
      </c>
      <c r="N293" s="228" t="s">
        <v>40</v>
      </c>
      <c r="O293" s="86"/>
      <c r="P293" s="229">
        <f>O293*H293</f>
        <v>0</v>
      </c>
      <c r="Q293" s="229">
        <v>0.00046999999999999999</v>
      </c>
      <c r="R293" s="229">
        <f>Q293*H293</f>
        <v>0.079899999999999999</v>
      </c>
      <c r="S293" s="229">
        <v>0.001</v>
      </c>
      <c r="T293" s="230">
        <f>S293*H293</f>
        <v>0.17000000000000001</v>
      </c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R293" s="231" t="s">
        <v>161</v>
      </c>
      <c r="AT293" s="231" t="s">
        <v>144</v>
      </c>
      <c r="AU293" s="231" t="s">
        <v>79</v>
      </c>
      <c r="AY293" s="19" t="s">
        <v>141</v>
      </c>
      <c r="BE293" s="232">
        <f>IF(N293="základní",J293,0)</f>
        <v>0</v>
      </c>
      <c r="BF293" s="232">
        <f>IF(N293="snížená",J293,0)</f>
        <v>0</v>
      </c>
      <c r="BG293" s="232">
        <f>IF(N293="zákl. přenesená",J293,0)</f>
        <v>0</v>
      </c>
      <c r="BH293" s="232">
        <f>IF(N293="sníž. přenesená",J293,0)</f>
        <v>0</v>
      </c>
      <c r="BI293" s="232">
        <f>IF(N293="nulová",J293,0)</f>
        <v>0</v>
      </c>
      <c r="BJ293" s="19" t="s">
        <v>77</v>
      </c>
      <c r="BK293" s="232">
        <f>ROUND(I293*H293,2)</f>
        <v>0</v>
      </c>
      <c r="BL293" s="19" t="s">
        <v>161</v>
      </c>
      <c r="BM293" s="231" t="s">
        <v>829</v>
      </c>
    </row>
    <row r="294" s="13" customFormat="1">
      <c r="A294" s="13"/>
      <c r="B294" s="233"/>
      <c r="C294" s="234"/>
      <c r="D294" s="235" t="s">
        <v>170</v>
      </c>
      <c r="E294" s="236" t="s">
        <v>19</v>
      </c>
      <c r="F294" s="237" t="s">
        <v>830</v>
      </c>
      <c r="G294" s="234"/>
      <c r="H294" s="238">
        <v>219</v>
      </c>
      <c r="I294" s="239"/>
      <c r="J294" s="234"/>
      <c r="K294" s="234"/>
      <c r="L294" s="240"/>
      <c r="M294" s="241"/>
      <c r="N294" s="242"/>
      <c r="O294" s="242"/>
      <c r="P294" s="242"/>
      <c r="Q294" s="242"/>
      <c r="R294" s="242"/>
      <c r="S294" s="242"/>
      <c r="T294" s="24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4" t="s">
        <v>170</v>
      </c>
      <c r="AU294" s="244" t="s">
        <v>79</v>
      </c>
      <c r="AV294" s="13" t="s">
        <v>79</v>
      </c>
      <c r="AW294" s="13" t="s">
        <v>31</v>
      </c>
      <c r="AX294" s="13" t="s">
        <v>69</v>
      </c>
      <c r="AY294" s="244" t="s">
        <v>141</v>
      </c>
    </row>
    <row r="295" s="13" customFormat="1">
      <c r="A295" s="13"/>
      <c r="B295" s="233"/>
      <c r="C295" s="234"/>
      <c r="D295" s="235" t="s">
        <v>170</v>
      </c>
      <c r="E295" s="236" t="s">
        <v>19</v>
      </c>
      <c r="F295" s="237" t="s">
        <v>831</v>
      </c>
      <c r="G295" s="234"/>
      <c r="H295" s="238">
        <v>132</v>
      </c>
      <c r="I295" s="239"/>
      <c r="J295" s="234"/>
      <c r="K295" s="234"/>
      <c r="L295" s="240"/>
      <c r="M295" s="241"/>
      <c r="N295" s="242"/>
      <c r="O295" s="242"/>
      <c r="P295" s="242"/>
      <c r="Q295" s="242"/>
      <c r="R295" s="242"/>
      <c r="S295" s="242"/>
      <c r="T295" s="24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44" t="s">
        <v>170</v>
      </c>
      <c r="AU295" s="244" t="s">
        <v>79</v>
      </c>
      <c r="AV295" s="13" t="s">
        <v>79</v>
      </c>
      <c r="AW295" s="13" t="s">
        <v>31</v>
      </c>
      <c r="AX295" s="13" t="s">
        <v>69</v>
      </c>
      <c r="AY295" s="244" t="s">
        <v>141</v>
      </c>
    </row>
    <row r="296" s="13" customFormat="1">
      <c r="A296" s="13"/>
      <c r="B296" s="233"/>
      <c r="C296" s="234"/>
      <c r="D296" s="235" t="s">
        <v>170</v>
      </c>
      <c r="E296" s="236" t="s">
        <v>19</v>
      </c>
      <c r="F296" s="237" t="s">
        <v>832</v>
      </c>
      <c r="G296" s="234"/>
      <c r="H296" s="238">
        <v>93</v>
      </c>
      <c r="I296" s="239"/>
      <c r="J296" s="234"/>
      <c r="K296" s="234"/>
      <c r="L296" s="240"/>
      <c r="M296" s="241"/>
      <c r="N296" s="242"/>
      <c r="O296" s="242"/>
      <c r="P296" s="242"/>
      <c r="Q296" s="242"/>
      <c r="R296" s="242"/>
      <c r="S296" s="242"/>
      <c r="T296" s="24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44" t="s">
        <v>170</v>
      </c>
      <c r="AU296" s="244" t="s">
        <v>79</v>
      </c>
      <c r="AV296" s="13" t="s">
        <v>79</v>
      </c>
      <c r="AW296" s="13" t="s">
        <v>31</v>
      </c>
      <c r="AX296" s="13" t="s">
        <v>69</v>
      </c>
      <c r="AY296" s="244" t="s">
        <v>141</v>
      </c>
    </row>
    <row r="297" s="13" customFormat="1">
      <c r="A297" s="13"/>
      <c r="B297" s="233"/>
      <c r="C297" s="234"/>
      <c r="D297" s="235" t="s">
        <v>170</v>
      </c>
      <c r="E297" s="236" t="s">
        <v>19</v>
      </c>
      <c r="F297" s="237" t="s">
        <v>833</v>
      </c>
      <c r="G297" s="234"/>
      <c r="H297" s="238">
        <v>56</v>
      </c>
      <c r="I297" s="239"/>
      <c r="J297" s="234"/>
      <c r="K297" s="234"/>
      <c r="L297" s="240"/>
      <c r="M297" s="241"/>
      <c r="N297" s="242"/>
      <c r="O297" s="242"/>
      <c r="P297" s="242"/>
      <c r="Q297" s="242"/>
      <c r="R297" s="242"/>
      <c r="S297" s="242"/>
      <c r="T297" s="24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44" t="s">
        <v>170</v>
      </c>
      <c r="AU297" s="244" t="s">
        <v>79</v>
      </c>
      <c r="AV297" s="13" t="s">
        <v>79</v>
      </c>
      <c r="AW297" s="13" t="s">
        <v>31</v>
      </c>
      <c r="AX297" s="13" t="s">
        <v>69</v>
      </c>
      <c r="AY297" s="244" t="s">
        <v>141</v>
      </c>
    </row>
    <row r="298" s="13" customFormat="1">
      <c r="A298" s="13"/>
      <c r="B298" s="233"/>
      <c r="C298" s="234"/>
      <c r="D298" s="235" t="s">
        <v>170</v>
      </c>
      <c r="E298" s="236" t="s">
        <v>19</v>
      </c>
      <c r="F298" s="237" t="s">
        <v>834</v>
      </c>
      <c r="G298" s="234"/>
      <c r="H298" s="238">
        <v>180</v>
      </c>
      <c r="I298" s="239"/>
      <c r="J298" s="234"/>
      <c r="K298" s="234"/>
      <c r="L298" s="240"/>
      <c r="M298" s="241"/>
      <c r="N298" s="242"/>
      <c r="O298" s="242"/>
      <c r="P298" s="242"/>
      <c r="Q298" s="242"/>
      <c r="R298" s="242"/>
      <c r="S298" s="242"/>
      <c r="T298" s="24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4" t="s">
        <v>170</v>
      </c>
      <c r="AU298" s="244" t="s">
        <v>79</v>
      </c>
      <c r="AV298" s="13" t="s">
        <v>79</v>
      </c>
      <c r="AW298" s="13" t="s">
        <v>31</v>
      </c>
      <c r="AX298" s="13" t="s">
        <v>69</v>
      </c>
      <c r="AY298" s="244" t="s">
        <v>141</v>
      </c>
    </row>
    <row r="299" s="16" customFormat="1">
      <c r="A299" s="16"/>
      <c r="B299" s="286"/>
      <c r="C299" s="287"/>
      <c r="D299" s="235" t="s">
        <v>170</v>
      </c>
      <c r="E299" s="288" t="s">
        <v>19</v>
      </c>
      <c r="F299" s="289" t="s">
        <v>835</v>
      </c>
      <c r="G299" s="287"/>
      <c r="H299" s="290">
        <v>680</v>
      </c>
      <c r="I299" s="291"/>
      <c r="J299" s="287"/>
      <c r="K299" s="287"/>
      <c r="L299" s="292"/>
      <c r="M299" s="293"/>
      <c r="N299" s="294"/>
      <c r="O299" s="294"/>
      <c r="P299" s="294"/>
      <c r="Q299" s="294"/>
      <c r="R299" s="294"/>
      <c r="S299" s="294"/>
      <c r="T299" s="295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T299" s="296" t="s">
        <v>170</v>
      </c>
      <c r="AU299" s="296" t="s">
        <v>79</v>
      </c>
      <c r="AV299" s="16" t="s">
        <v>155</v>
      </c>
      <c r="AW299" s="16" t="s">
        <v>31</v>
      </c>
      <c r="AX299" s="16" t="s">
        <v>69</v>
      </c>
      <c r="AY299" s="296" t="s">
        <v>141</v>
      </c>
    </row>
    <row r="300" s="13" customFormat="1">
      <c r="A300" s="13"/>
      <c r="B300" s="233"/>
      <c r="C300" s="234"/>
      <c r="D300" s="235" t="s">
        <v>170</v>
      </c>
      <c r="E300" s="236" t="s">
        <v>19</v>
      </c>
      <c r="F300" s="237" t="s">
        <v>836</v>
      </c>
      <c r="G300" s="234"/>
      <c r="H300" s="238">
        <v>170</v>
      </c>
      <c r="I300" s="239"/>
      <c r="J300" s="234"/>
      <c r="K300" s="234"/>
      <c r="L300" s="240"/>
      <c r="M300" s="241"/>
      <c r="N300" s="242"/>
      <c r="O300" s="242"/>
      <c r="P300" s="242"/>
      <c r="Q300" s="242"/>
      <c r="R300" s="242"/>
      <c r="S300" s="242"/>
      <c r="T300" s="24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44" t="s">
        <v>170</v>
      </c>
      <c r="AU300" s="244" t="s">
        <v>79</v>
      </c>
      <c r="AV300" s="13" t="s">
        <v>79</v>
      </c>
      <c r="AW300" s="13" t="s">
        <v>31</v>
      </c>
      <c r="AX300" s="13" t="s">
        <v>77</v>
      </c>
      <c r="AY300" s="244" t="s">
        <v>141</v>
      </c>
    </row>
    <row r="301" s="2" customFormat="1" ht="16.5" customHeight="1">
      <c r="A301" s="40"/>
      <c r="B301" s="41"/>
      <c r="C301" s="274" t="s">
        <v>837</v>
      </c>
      <c r="D301" s="274" t="s">
        <v>364</v>
      </c>
      <c r="E301" s="275" t="s">
        <v>838</v>
      </c>
      <c r="F301" s="276" t="s">
        <v>839</v>
      </c>
      <c r="G301" s="277" t="s">
        <v>252</v>
      </c>
      <c r="H301" s="278">
        <v>0.26900000000000002</v>
      </c>
      <c r="I301" s="279"/>
      <c r="J301" s="280">
        <f>ROUND(I301*H301,2)</f>
        <v>0</v>
      </c>
      <c r="K301" s="276" t="s">
        <v>197</v>
      </c>
      <c r="L301" s="281"/>
      <c r="M301" s="282" t="s">
        <v>19</v>
      </c>
      <c r="N301" s="283" t="s">
        <v>40</v>
      </c>
      <c r="O301" s="86"/>
      <c r="P301" s="229">
        <f>O301*H301</f>
        <v>0</v>
      </c>
      <c r="Q301" s="229">
        <v>1</v>
      </c>
      <c r="R301" s="229">
        <f>Q301*H301</f>
        <v>0.26900000000000002</v>
      </c>
      <c r="S301" s="229">
        <v>0</v>
      </c>
      <c r="T301" s="230">
        <f>S301*H301</f>
        <v>0</v>
      </c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R301" s="231" t="s">
        <v>235</v>
      </c>
      <c r="AT301" s="231" t="s">
        <v>364</v>
      </c>
      <c r="AU301" s="231" t="s">
        <v>79</v>
      </c>
      <c r="AY301" s="19" t="s">
        <v>141</v>
      </c>
      <c r="BE301" s="232">
        <f>IF(N301="základní",J301,0)</f>
        <v>0</v>
      </c>
      <c r="BF301" s="232">
        <f>IF(N301="snížená",J301,0)</f>
        <v>0</v>
      </c>
      <c r="BG301" s="232">
        <f>IF(N301="zákl. přenesená",J301,0)</f>
        <v>0</v>
      </c>
      <c r="BH301" s="232">
        <f>IF(N301="sníž. přenesená",J301,0)</f>
        <v>0</v>
      </c>
      <c r="BI301" s="232">
        <f>IF(N301="nulová",J301,0)</f>
        <v>0</v>
      </c>
      <c r="BJ301" s="19" t="s">
        <v>77</v>
      </c>
      <c r="BK301" s="232">
        <f>ROUND(I301*H301,2)</f>
        <v>0</v>
      </c>
      <c r="BL301" s="19" t="s">
        <v>161</v>
      </c>
      <c r="BM301" s="231" t="s">
        <v>840</v>
      </c>
    </row>
    <row r="302" s="13" customFormat="1">
      <c r="A302" s="13"/>
      <c r="B302" s="233"/>
      <c r="C302" s="234"/>
      <c r="D302" s="235" t="s">
        <v>170</v>
      </c>
      <c r="E302" s="236" t="s">
        <v>19</v>
      </c>
      <c r="F302" s="237" t="s">
        <v>841</v>
      </c>
      <c r="G302" s="234"/>
      <c r="H302" s="238">
        <v>0.26900000000000002</v>
      </c>
      <c r="I302" s="239"/>
      <c r="J302" s="234"/>
      <c r="K302" s="234"/>
      <c r="L302" s="240"/>
      <c r="M302" s="241"/>
      <c r="N302" s="242"/>
      <c r="O302" s="242"/>
      <c r="P302" s="242"/>
      <c r="Q302" s="242"/>
      <c r="R302" s="242"/>
      <c r="S302" s="242"/>
      <c r="T302" s="24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44" t="s">
        <v>170</v>
      </c>
      <c r="AU302" s="244" t="s">
        <v>79</v>
      </c>
      <c r="AV302" s="13" t="s">
        <v>79</v>
      </c>
      <c r="AW302" s="13" t="s">
        <v>31</v>
      </c>
      <c r="AX302" s="13" t="s">
        <v>77</v>
      </c>
      <c r="AY302" s="244" t="s">
        <v>141</v>
      </c>
    </row>
    <row r="303" s="12" customFormat="1" ht="22.8" customHeight="1">
      <c r="A303" s="12"/>
      <c r="B303" s="204"/>
      <c r="C303" s="205"/>
      <c r="D303" s="206" t="s">
        <v>68</v>
      </c>
      <c r="E303" s="218" t="s">
        <v>308</v>
      </c>
      <c r="F303" s="218" t="s">
        <v>309</v>
      </c>
      <c r="G303" s="205"/>
      <c r="H303" s="205"/>
      <c r="I303" s="208"/>
      <c r="J303" s="219">
        <f>BK303</f>
        <v>0</v>
      </c>
      <c r="K303" s="205"/>
      <c r="L303" s="210"/>
      <c r="M303" s="211"/>
      <c r="N303" s="212"/>
      <c r="O303" s="212"/>
      <c r="P303" s="213">
        <f>SUM(P304:P307)</f>
        <v>0</v>
      </c>
      <c r="Q303" s="212"/>
      <c r="R303" s="213">
        <f>SUM(R304:R307)</f>
        <v>0</v>
      </c>
      <c r="S303" s="212"/>
      <c r="T303" s="214">
        <f>SUM(T304:T307)</f>
        <v>0</v>
      </c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R303" s="215" t="s">
        <v>77</v>
      </c>
      <c r="AT303" s="216" t="s">
        <v>68</v>
      </c>
      <c r="AU303" s="216" t="s">
        <v>77</v>
      </c>
      <c r="AY303" s="215" t="s">
        <v>141</v>
      </c>
      <c r="BK303" s="217">
        <f>SUM(BK304:BK307)</f>
        <v>0</v>
      </c>
    </row>
    <row r="304" s="2" customFormat="1" ht="24" customHeight="1">
      <c r="A304" s="40"/>
      <c r="B304" s="41"/>
      <c r="C304" s="220" t="s">
        <v>842</v>
      </c>
      <c r="D304" s="220" t="s">
        <v>144</v>
      </c>
      <c r="E304" s="221" t="s">
        <v>843</v>
      </c>
      <c r="F304" s="222" t="s">
        <v>844</v>
      </c>
      <c r="G304" s="223" t="s">
        <v>252</v>
      </c>
      <c r="H304" s="224">
        <v>0.17000000000000001</v>
      </c>
      <c r="I304" s="225"/>
      <c r="J304" s="226">
        <f>ROUND(I304*H304,2)</f>
        <v>0</v>
      </c>
      <c r="K304" s="222" t="s">
        <v>197</v>
      </c>
      <c r="L304" s="46"/>
      <c r="M304" s="227" t="s">
        <v>19</v>
      </c>
      <c r="N304" s="228" t="s">
        <v>40</v>
      </c>
      <c r="O304" s="86"/>
      <c r="P304" s="229">
        <f>O304*H304</f>
        <v>0</v>
      </c>
      <c r="Q304" s="229">
        <v>0</v>
      </c>
      <c r="R304" s="229">
        <f>Q304*H304</f>
        <v>0</v>
      </c>
      <c r="S304" s="229">
        <v>0</v>
      </c>
      <c r="T304" s="230">
        <f>S304*H304</f>
        <v>0</v>
      </c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R304" s="231" t="s">
        <v>161</v>
      </c>
      <c r="AT304" s="231" t="s">
        <v>144</v>
      </c>
      <c r="AU304" s="231" t="s">
        <v>79</v>
      </c>
      <c r="AY304" s="19" t="s">
        <v>141</v>
      </c>
      <c r="BE304" s="232">
        <f>IF(N304="základní",J304,0)</f>
        <v>0</v>
      </c>
      <c r="BF304" s="232">
        <f>IF(N304="snížená",J304,0)</f>
        <v>0</v>
      </c>
      <c r="BG304" s="232">
        <f>IF(N304="zákl. přenesená",J304,0)</f>
        <v>0</v>
      </c>
      <c r="BH304" s="232">
        <f>IF(N304="sníž. přenesená",J304,0)</f>
        <v>0</v>
      </c>
      <c r="BI304" s="232">
        <f>IF(N304="nulová",J304,0)</f>
        <v>0</v>
      </c>
      <c r="BJ304" s="19" t="s">
        <v>77</v>
      </c>
      <c r="BK304" s="232">
        <f>ROUND(I304*H304,2)</f>
        <v>0</v>
      </c>
      <c r="BL304" s="19" t="s">
        <v>161</v>
      </c>
      <c r="BM304" s="231" t="s">
        <v>845</v>
      </c>
    </row>
    <row r="305" s="2" customFormat="1" ht="16.5" customHeight="1">
      <c r="A305" s="40"/>
      <c r="B305" s="41"/>
      <c r="C305" s="220" t="s">
        <v>846</v>
      </c>
      <c r="D305" s="220" t="s">
        <v>144</v>
      </c>
      <c r="E305" s="221" t="s">
        <v>311</v>
      </c>
      <c r="F305" s="222" t="s">
        <v>312</v>
      </c>
      <c r="G305" s="223" t="s">
        <v>252</v>
      </c>
      <c r="H305" s="224">
        <v>0.17000000000000001</v>
      </c>
      <c r="I305" s="225"/>
      <c r="J305" s="226">
        <f>ROUND(I305*H305,2)</f>
        <v>0</v>
      </c>
      <c r="K305" s="222" t="s">
        <v>197</v>
      </c>
      <c r="L305" s="46"/>
      <c r="M305" s="227" t="s">
        <v>19</v>
      </c>
      <c r="N305" s="228" t="s">
        <v>40</v>
      </c>
      <c r="O305" s="86"/>
      <c r="P305" s="229">
        <f>O305*H305</f>
        <v>0</v>
      </c>
      <c r="Q305" s="229">
        <v>0</v>
      </c>
      <c r="R305" s="229">
        <f>Q305*H305</f>
        <v>0</v>
      </c>
      <c r="S305" s="229">
        <v>0</v>
      </c>
      <c r="T305" s="230">
        <f>S305*H305</f>
        <v>0</v>
      </c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R305" s="231" t="s">
        <v>161</v>
      </c>
      <c r="AT305" s="231" t="s">
        <v>144</v>
      </c>
      <c r="AU305" s="231" t="s">
        <v>79</v>
      </c>
      <c r="AY305" s="19" t="s">
        <v>141</v>
      </c>
      <c r="BE305" s="232">
        <f>IF(N305="základní",J305,0)</f>
        <v>0</v>
      </c>
      <c r="BF305" s="232">
        <f>IF(N305="snížená",J305,0)</f>
        <v>0</v>
      </c>
      <c r="BG305" s="232">
        <f>IF(N305="zákl. přenesená",J305,0)</f>
        <v>0</v>
      </c>
      <c r="BH305" s="232">
        <f>IF(N305="sníž. přenesená",J305,0)</f>
        <v>0</v>
      </c>
      <c r="BI305" s="232">
        <f>IF(N305="nulová",J305,0)</f>
        <v>0</v>
      </c>
      <c r="BJ305" s="19" t="s">
        <v>77</v>
      </c>
      <c r="BK305" s="232">
        <f>ROUND(I305*H305,2)</f>
        <v>0</v>
      </c>
      <c r="BL305" s="19" t="s">
        <v>161</v>
      </c>
      <c r="BM305" s="231" t="s">
        <v>847</v>
      </c>
    </row>
    <row r="306" s="2" customFormat="1" ht="24" customHeight="1">
      <c r="A306" s="40"/>
      <c r="B306" s="41"/>
      <c r="C306" s="220" t="s">
        <v>514</v>
      </c>
      <c r="D306" s="220" t="s">
        <v>144</v>
      </c>
      <c r="E306" s="221" t="s">
        <v>316</v>
      </c>
      <c r="F306" s="222" t="s">
        <v>317</v>
      </c>
      <c r="G306" s="223" t="s">
        <v>252</v>
      </c>
      <c r="H306" s="224">
        <v>2.3799999999999999</v>
      </c>
      <c r="I306" s="225"/>
      <c r="J306" s="226">
        <f>ROUND(I306*H306,2)</f>
        <v>0</v>
      </c>
      <c r="K306" s="222" t="s">
        <v>197</v>
      </c>
      <c r="L306" s="46"/>
      <c r="M306" s="227" t="s">
        <v>19</v>
      </c>
      <c r="N306" s="228" t="s">
        <v>40</v>
      </c>
      <c r="O306" s="86"/>
      <c r="P306" s="229">
        <f>O306*H306</f>
        <v>0</v>
      </c>
      <c r="Q306" s="229">
        <v>0</v>
      </c>
      <c r="R306" s="229">
        <f>Q306*H306</f>
        <v>0</v>
      </c>
      <c r="S306" s="229">
        <v>0</v>
      </c>
      <c r="T306" s="230">
        <f>S306*H306</f>
        <v>0</v>
      </c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R306" s="231" t="s">
        <v>161</v>
      </c>
      <c r="AT306" s="231" t="s">
        <v>144</v>
      </c>
      <c r="AU306" s="231" t="s">
        <v>79</v>
      </c>
      <c r="AY306" s="19" t="s">
        <v>141</v>
      </c>
      <c r="BE306" s="232">
        <f>IF(N306="základní",J306,0)</f>
        <v>0</v>
      </c>
      <c r="BF306" s="232">
        <f>IF(N306="snížená",J306,0)</f>
        <v>0</v>
      </c>
      <c r="BG306" s="232">
        <f>IF(N306="zákl. přenesená",J306,0)</f>
        <v>0</v>
      </c>
      <c r="BH306" s="232">
        <f>IF(N306="sníž. přenesená",J306,0)</f>
        <v>0</v>
      </c>
      <c r="BI306" s="232">
        <f>IF(N306="nulová",J306,0)</f>
        <v>0</v>
      </c>
      <c r="BJ306" s="19" t="s">
        <v>77</v>
      </c>
      <c r="BK306" s="232">
        <f>ROUND(I306*H306,2)</f>
        <v>0</v>
      </c>
      <c r="BL306" s="19" t="s">
        <v>161</v>
      </c>
      <c r="BM306" s="231" t="s">
        <v>848</v>
      </c>
    </row>
    <row r="307" s="13" customFormat="1">
      <c r="A307" s="13"/>
      <c r="B307" s="233"/>
      <c r="C307" s="234"/>
      <c r="D307" s="235" t="s">
        <v>170</v>
      </c>
      <c r="E307" s="234"/>
      <c r="F307" s="237" t="s">
        <v>849</v>
      </c>
      <c r="G307" s="234"/>
      <c r="H307" s="238">
        <v>2.3799999999999999</v>
      </c>
      <c r="I307" s="239"/>
      <c r="J307" s="234"/>
      <c r="K307" s="234"/>
      <c r="L307" s="240"/>
      <c r="M307" s="241"/>
      <c r="N307" s="242"/>
      <c r="O307" s="242"/>
      <c r="P307" s="242"/>
      <c r="Q307" s="242"/>
      <c r="R307" s="242"/>
      <c r="S307" s="242"/>
      <c r="T307" s="24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44" t="s">
        <v>170</v>
      </c>
      <c r="AU307" s="244" t="s">
        <v>79</v>
      </c>
      <c r="AV307" s="13" t="s">
        <v>79</v>
      </c>
      <c r="AW307" s="13" t="s">
        <v>4</v>
      </c>
      <c r="AX307" s="13" t="s">
        <v>77</v>
      </c>
      <c r="AY307" s="244" t="s">
        <v>141</v>
      </c>
    </row>
    <row r="308" s="12" customFormat="1" ht="22.8" customHeight="1">
      <c r="A308" s="12"/>
      <c r="B308" s="204"/>
      <c r="C308" s="205"/>
      <c r="D308" s="206" t="s">
        <v>68</v>
      </c>
      <c r="E308" s="218" t="s">
        <v>332</v>
      </c>
      <c r="F308" s="218" t="s">
        <v>333</v>
      </c>
      <c r="G308" s="205"/>
      <c r="H308" s="205"/>
      <c r="I308" s="208"/>
      <c r="J308" s="219">
        <f>BK308</f>
        <v>0</v>
      </c>
      <c r="K308" s="205"/>
      <c r="L308" s="210"/>
      <c r="M308" s="211"/>
      <c r="N308" s="212"/>
      <c r="O308" s="212"/>
      <c r="P308" s="213">
        <f>P309</f>
        <v>0</v>
      </c>
      <c r="Q308" s="212"/>
      <c r="R308" s="213">
        <f>R309</f>
        <v>0</v>
      </c>
      <c r="S308" s="212"/>
      <c r="T308" s="214">
        <f>T309</f>
        <v>0</v>
      </c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R308" s="215" t="s">
        <v>77</v>
      </c>
      <c r="AT308" s="216" t="s">
        <v>68</v>
      </c>
      <c r="AU308" s="216" t="s">
        <v>77</v>
      </c>
      <c r="AY308" s="215" t="s">
        <v>141</v>
      </c>
      <c r="BK308" s="217">
        <f>BK309</f>
        <v>0</v>
      </c>
    </row>
    <row r="309" s="2" customFormat="1" ht="24" customHeight="1">
      <c r="A309" s="40"/>
      <c r="B309" s="41"/>
      <c r="C309" s="220" t="s">
        <v>850</v>
      </c>
      <c r="D309" s="220" t="s">
        <v>144</v>
      </c>
      <c r="E309" s="221" t="s">
        <v>335</v>
      </c>
      <c r="F309" s="222" t="s">
        <v>336</v>
      </c>
      <c r="G309" s="223" t="s">
        <v>252</v>
      </c>
      <c r="H309" s="224">
        <v>426.5</v>
      </c>
      <c r="I309" s="225"/>
      <c r="J309" s="226">
        <f>ROUND(I309*H309,2)</f>
        <v>0</v>
      </c>
      <c r="K309" s="222" t="s">
        <v>197</v>
      </c>
      <c r="L309" s="46"/>
      <c r="M309" s="227" t="s">
        <v>19</v>
      </c>
      <c r="N309" s="228" t="s">
        <v>40</v>
      </c>
      <c r="O309" s="86"/>
      <c r="P309" s="229">
        <f>O309*H309</f>
        <v>0</v>
      </c>
      <c r="Q309" s="229">
        <v>0</v>
      </c>
      <c r="R309" s="229">
        <f>Q309*H309</f>
        <v>0</v>
      </c>
      <c r="S309" s="229">
        <v>0</v>
      </c>
      <c r="T309" s="230">
        <f>S309*H309</f>
        <v>0</v>
      </c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R309" s="231" t="s">
        <v>161</v>
      </c>
      <c r="AT309" s="231" t="s">
        <v>144</v>
      </c>
      <c r="AU309" s="231" t="s">
        <v>79</v>
      </c>
      <c r="AY309" s="19" t="s">
        <v>141</v>
      </c>
      <c r="BE309" s="232">
        <f>IF(N309="základní",J309,0)</f>
        <v>0</v>
      </c>
      <c r="BF309" s="232">
        <f>IF(N309="snížená",J309,0)</f>
        <v>0</v>
      </c>
      <c r="BG309" s="232">
        <f>IF(N309="zákl. přenesená",J309,0)</f>
        <v>0</v>
      </c>
      <c r="BH309" s="232">
        <f>IF(N309="sníž. přenesená",J309,0)</f>
        <v>0</v>
      </c>
      <c r="BI309" s="232">
        <f>IF(N309="nulová",J309,0)</f>
        <v>0</v>
      </c>
      <c r="BJ309" s="19" t="s">
        <v>77</v>
      </c>
      <c r="BK309" s="232">
        <f>ROUND(I309*H309,2)</f>
        <v>0</v>
      </c>
      <c r="BL309" s="19" t="s">
        <v>161</v>
      </c>
      <c r="BM309" s="231" t="s">
        <v>851</v>
      </c>
    </row>
    <row r="310" s="12" customFormat="1" ht="25.92" customHeight="1">
      <c r="A310" s="12"/>
      <c r="B310" s="204"/>
      <c r="C310" s="205"/>
      <c r="D310" s="206" t="s">
        <v>68</v>
      </c>
      <c r="E310" s="207" t="s">
        <v>338</v>
      </c>
      <c r="F310" s="207" t="s">
        <v>339</v>
      </c>
      <c r="G310" s="205"/>
      <c r="H310" s="205"/>
      <c r="I310" s="208"/>
      <c r="J310" s="209">
        <f>BK310</f>
        <v>0</v>
      </c>
      <c r="K310" s="205"/>
      <c r="L310" s="210"/>
      <c r="M310" s="211"/>
      <c r="N310" s="212"/>
      <c r="O310" s="212"/>
      <c r="P310" s="213">
        <f>P311+P333</f>
        <v>0</v>
      </c>
      <c r="Q310" s="212"/>
      <c r="R310" s="213">
        <f>R311+R333</f>
        <v>8.4132250000000006</v>
      </c>
      <c r="S310" s="212"/>
      <c r="T310" s="214">
        <f>T311+T333</f>
        <v>0</v>
      </c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R310" s="215" t="s">
        <v>79</v>
      </c>
      <c r="AT310" s="216" t="s">
        <v>68</v>
      </c>
      <c r="AU310" s="216" t="s">
        <v>69</v>
      </c>
      <c r="AY310" s="215" t="s">
        <v>141</v>
      </c>
      <c r="BK310" s="217">
        <f>BK311+BK333</f>
        <v>0</v>
      </c>
    </row>
    <row r="311" s="12" customFormat="1" ht="22.8" customHeight="1">
      <c r="A311" s="12"/>
      <c r="B311" s="204"/>
      <c r="C311" s="205"/>
      <c r="D311" s="206" t="s">
        <v>68</v>
      </c>
      <c r="E311" s="218" t="s">
        <v>340</v>
      </c>
      <c r="F311" s="218" t="s">
        <v>341</v>
      </c>
      <c r="G311" s="205"/>
      <c r="H311" s="205"/>
      <c r="I311" s="208"/>
      <c r="J311" s="219">
        <f>BK311</f>
        <v>0</v>
      </c>
      <c r="K311" s="205"/>
      <c r="L311" s="210"/>
      <c r="M311" s="211"/>
      <c r="N311" s="212"/>
      <c r="O311" s="212"/>
      <c r="P311" s="213">
        <f>SUM(P312:P332)</f>
        <v>0</v>
      </c>
      <c r="Q311" s="212"/>
      <c r="R311" s="213">
        <f>SUM(R312:R332)</f>
        <v>5.4664000000000001</v>
      </c>
      <c r="S311" s="212"/>
      <c r="T311" s="214">
        <f>SUM(T312:T332)</f>
        <v>0</v>
      </c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R311" s="215" t="s">
        <v>79</v>
      </c>
      <c r="AT311" s="216" t="s">
        <v>68</v>
      </c>
      <c r="AU311" s="216" t="s">
        <v>77</v>
      </c>
      <c r="AY311" s="215" t="s">
        <v>141</v>
      </c>
      <c r="BK311" s="217">
        <f>SUM(BK312:BK332)</f>
        <v>0</v>
      </c>
    </row>
    <row r="312" s="2" customFormat="1" ht="16.5" customHeight="1">
      <c r="A312" s="40"/>
      <c r="B312" s="41"/>
      <c r="C312" s="220" t="s">
        <v>852</v>
      </c>
      <c r="D312" s="220" t="s">
        <v>144</v>
      </c>
      <c r="E312" s="221" t="s">
        <v>853</v>
      </c>
      <c r="F312" s="222" t="s">
        <v>854</v>
      </c>
      <c r="G312" s="223" t="s">
        <v>196</v>
      </c>
      <c r="H312" s="224">
        <v>780</v>
      </c>
      <c r="I312" s="225"/>
      <c r="J312" s="226">
        <f>ROUND(I312*H312,2)</f>
        <v>0</v>
      </c>
      <c r="K312" s="222" t="s">
        <v>197</v>
      </c>
      <c r="L312" s="46"/>
      <c r="M312" s="227" t="s">
        <v>19</v>
      </c>
      <c r="N312" s="228" t="s">
        <v>40</v>
      </c>
      <c r="O312" s="86"/>
      <c r="P312" s="229">
        <f>O312*H312</f>
        <v>0</v>
      </c>
      <c r="Q312" s="229">
        <v>0</v>
      </c>
      <c r="R312" s="229">
        <f>Q312*H312</f>
        <v>0</v>
      </c>
      <c r="S312" s="229">
        <v>0</v>
      </c>
      <c r="T312" s="230">
        <f>S312*H312</f>
        <v>0</v>
      </c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R312" s="231" t="s">
        <v>293</v>
      </c>
      <c r="AT312" s="231" t="s">
        <v>144</v>
      </c>
      <c r="AU312" s="231" t="s">
        <v>79</v>
      </c>
      <c r="AY312" s="19" t="s">
        <v>141</v>
      </c>
      <c r="BE312" s="232">
        <f>IF(N312="základní",J312,0)</f>
        <v>0</v>
      </c>
      <c r="BF312" s="232">
        <f>IF(N312="snížená",J312,0)</f>
        <v>0</v>
      </c>
      <c r="BG312" s="232">
        <f>IF(N312="zákl. přenesená",J312,0)</f>
        <v>0</v>
      </c>
      <c r="BH312" s="232">
        <f>IF(N312="sníž. přenesená",J312,0)</f>
        <v>0</v>
      </c>
      <c r="BI312" s="232">
        <f>IF(N312="nulová",J312,0)</f>
        <v>0</v>
      </c>
      <c r="BJ312" s="19" t="s">
        <v>77</v>
      </c>
      <c r="BK312" s="232">
        <f>ROUND(I312*H312,2)</f>
        <v>0</v>
      </c>
      <c r="BL312" s="19" t="s">
        <v>293</v>
      </c>
      <c r="BM312" s="231" t="s">
        <v>855</v>
      </c>
    </row>
    <row r="313" s="2" customFormat="1" ht="16.5" customHeight="1">
      <c r="A313" s="40"/>
      <c r="B313" s="41"/>
      <c r="C313" s="274" t="s">
        <v>856</v>
      </c>
      <c r="D313" s="274" t="s">
        <v>364</v>
      </c>
      <c r="E313" s="275" t="s">
        <v>857</v>
      </c>
      <c r="F313" s="276" t="s">
        <v>858</v>
      </c>
      <c r="G313" s="277" t="s">
        <v>252</v>
      </c>
      <c r="H313" s="278">
        <v>0.27300000000000002</v>
      </c>
      <c r="I313" s="279"/>
      <c r="J313" s="280">
        <f>ROUND(I313*H313,2)</f>
        <v>0</v>
      </c>
      <c r="K313" s="276" t="s">
        <v>197</v>
      </c>
      <c r="L313" s="281"/>
      <c r="M313" s="282" t="s">
        <v>19</v>
      </c>
      <c r="N313" s="283" t="s">
        <v>40</v>
      </c>
      <c r="O313" s="86"/>
      <c r="P313" s="229">
        <f>O313*H313</f>
        <v>0</v>
      </c>
      <c r="Q313" s="229">
        <v>1</v>
      </c>
      <c r="R313" s="229">
        <f>Q313*H313</f>
        <v>0.27300000000000002</v>
      </c>
      <c r="S313" s="229">
        <v>0</v>
      </c>
      <c r="T313" s="230">
        <f>S313*H313</f>
        <v>0</v>
      </c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R313" s="231" t="s">
        <v>385</v>
      </c>
      <c r="AT313" s="231" t="s">
        <v>364</v>
      </c>
      <c r="AU313" s="231" t="s">
        <v>79</v>
      </c>
      <c r="AY313" s="19" t="s">
        <v>141</v>
      </c>
      <c r="BE313" s="232">
        <f>IF(N313="základní",J313,0)</f>
        <v>0</v>
      </c>
      <c r="BF313" s="232">
        <f>IF(N313="snížená",J313,0)</f>
        <v>0</v>
      </c>
      <c r="BG313" s="232">
        <f>IF(N313="zákl. přenesená",J313,0)</f>
        <v>0</v>
      </c>
      <c r="BH313" s="232">
        <f>IF(N313="sníž. přenesená",J313,0)</f>
        <v>0</v>
      </c>
      <c r="BI313" s="232">
        <f>IF(N313="nulová",J313,0)</f>
        <v>0</v>
      </c>
      <c r="BJ313" s="19" t="s">
        <v>77</v>
      </c>
      <c r="BK313" s="232">
        <f>ROUND(I313*H313,2)</f>
        <v>0</v>
      </c>
      <c r="BL313" s="19" t="s">
        <v>293</v>
      </c>
      <c r="BM313" s="231" t="s">
        <v>859</v>
      </c>
    </row>
    <row r="314" s="2" customFormat="1">
      <c r="A314" s="40"/>
      <c r="B314" s="41"/>
      <c r="C314" s="42"/>
      <c r="D314" s="235" t="s">
        <v>860</v>
      </c>
      <c r="E314" s="42"/>
      <c r="F314" s="297" t="s">
        <v>861</v>
      </c>
      <c r="G314" s="42"/>
      <c r="H314" s="42"/>
      <c r="I314" s="138"/>
      <c r="J314" s="42"/>
      <c r="K314" s="42"/>
      <c r="L314" s="46"/>
      <c r="M314" s="298"/>
      <c r="N314" s="299"/>
      <c r="O314" s="86"/>
      <c r="P314" s="86"/>
      <c r="Q314" s="86"/>
      <c r="R314" s="86"/>
      <c r="S314" s="86"/>
      <c r="T314" s="87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T314" s="19" t="s">
        <v>860</v>
      </c>
      <c r="AU314" s="19" t="s">
        <v>79</v>
      </c>
    </row>
    <row r="315" s="13" customFormat="1">
      <c r="A315" s="13"/>
      <c r="B315" s="233"/>
      <c r="C315" s="234"/>
      <c r="D315" s="235" t="s">
        <v>170</v>
      </c>
      <c r="E315" s="234"/>
      <c r="F315" s="237" t="s">
        <v>862</v>
      </c>
      <c r="G315" s="234"/>
      <c r="H315" s="238">
        <v>0.27300000000000002</v>
      </c>
      <c r="I315" s="239"/>
      <c r="J315" s="234"/>
      <c r="K315" s="234"/>
      <c r="L315" s="240"/>
      <c r="M315" s="241"/>
      <c r="N315" s="242"/>
      <c r="O315" s="242"/>
      <c r="P315" s="242"/>
      <c r="Q315" s="242"/>
      <c r="R315" s="242"/>
      <c r="S315" s="242"/>
      <c r="T315" s="24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44" t="s">
        <v>170</v>
      </c>
      <c r="AU315" s="244" t="s">
        <v>79</v>
      </c>
      <c r="AV315" s="13" t="s">
        <v>79</v>
      </c>
      <c r="AW315" s="13" t="s">
        <v>4</v>
      </c>
      <c r="AX315" s="13" t="s">
        <v>77</v>
      </c>
      <c r="AY315" s="244" t="s">
        <v>141</v>
      </c>
    </row>
    <row r="316" s="2" customFormat="1" ht="24" customHeight="1">
      <c r="A316" s="40"/>
      <c r="B316" s="41"/>
      <c r="C316" s="220" t="s">
        <v>863</v>
      </c>
      <c r="D316" s="220" t="s">
        <v>144</v>
      </c>
      <c r="E316" s="221" t="s">
        <v>864</v>
      </c>
      <c r="F316" s="222" t="s">
        <v>865</v>
      </c>
      <c r="G316" s="223" t="s">
        <v>196</v>
      </c>
      <c r="H316" s="224">
        <v>309.19999999999999</v>
      </c>
      <c r="I316" s="225"/>
      <c r="J316" s="226">
        <f>ROUND(I316*H316,2)</f>
        <v>0</v>
      </c>
      <c r="K316" s="222" t="s">
        <v>197</v>
      </c>
      <c r="L316" s="46"/>
      <c r="M316" s="227" t="s">
        <v>19</v>
      </c>
      <c r="N316" s="228" t="s">
        <v>40</v>
      </c>
      <c r="O316" s="86"/>
      <c r="P316" s="229">
        <f>O316*H316</f>
        <v>0</v>
      </c>
      <c r="Q316" s="229">
        <v>0</v>
      </c>
      <c r="R316" s="229">
        <f>Q316*H316</f>
        <v>0</v>
      </c>
      <c r="S316" s="229">
        <v>0</v>
      </c>
      <c r="T316" s="230">
        <f>S316*H316</f>
        <v>0</v>
      </c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R316" s="231" t="s">
        <v>161</v>
      </c>
      <c r="AT316" s="231" t="s">
        <v>144</v>
      </c>
      <c r="AU316" s="231" t="s">
        <v>79</v>
      </c>
      <c r="AY316" s="19" t="s">
        <v>141</v>
      </c>
      <c r="BE316" s="232">
        <f>IF(N316="základní",J316,0)</f>
        <v>0</v>
      </c>
      <c r="BF316" s="232">
        <f>IF(N316="snížená",J316,0)</f>
        <v>0</v>
      </c>
      <c r="BG316" s="232">
        <f>IF(N316="zákl. přenesená",J316,0)</f>
        <v>0</v>
      </c>
      <c r="BH316" s="232">
        <f>IF(N316="sníž. přenesená",J316,0)</f>
        <v>0</v>
      </c>
      <c r="BI316" s="232">
        <f>IF(N316="nulová",J316,0)</f>
        <v>0</v>
      </c>
      <c r="BJ316" s="19" t="s">
        <v>77</v>
      </c>
      <c r="BK316" s="232">
        <f>ROUND(I316*H316,2)</f>
        <v>0</v>
      </c>
      <c r="BL316" s="19" t="s">
        <v>161</v>
      </c>
      <c r="BM316" s="231" t="s">
        <v>866</v>
      </c>
    </row>
    <row r="317" s="13" customFormat="1">
      <c r="A317" s="13"/>
      <c r="B317" s="233"/>
      <c r="C317" s="234"/>
      <c r="D317" s="235" t="s">
        <v>170</v>
      </c>
      <c r="E317" s="236" t="s">
        <v>19</v>
      </c>
      <c r="F317" s="237" t="s">
        <v>867</v>
      </c>
      <c r="G317" s="234"/>
      <c r="H317" s="238">
        <v>22</v>
      </c>
      <c r="I317" s="239"/>
      <c r="J317" s="234"/>
      <c r="K317" s="234"/>
      <c r="L317" s="240"/>
      <c r="M317" s="241"/>
      <c r="N317" s="242"/>
      <c r="O317" s="242"/>
      <c r="P317" s="242"/>
      <c r="Q317" s="242"/>
      <c r="R317" s="242"/>
      <c r="S317" s="242"/>
      <c r="T317" s="24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44" t="s">
        <v>170</v>
      </c>
      <c r="AU317" s="244" t="s">
        <v>79</v>
      </c>
      <c r="AV317" s="13" t="s">
        <v>79</v>
      </c>
      <c r="AW317" s="13" t="s">
        <v>31</v>
      </c>
      <c r="AX317" s="13" t="s">
        <v>69</v>
      </c>
      <c r="AY317" s="244" t="s">
        <v>141</v>
      </c>
    </row>
    <row r="318" s="13" customFormat="1">
      <c r="A318" s="13"/>
      <c r="B318" s="233"/>
      <c r="C318" s="234"/>
      <c r="D318" s="235" t="s">
        <v>170</v>
      </c>
      <c r="E318" s="236" t="s">
        <v>19</v>
      </c>
      <c r="F318" s="237" t="s">
        <v>868</v>
      </c>
      <c r="G318" s="234"/>
      <c r="H318" s="238">
        <v>7.5</v>
      </c>
      <c r="I318" s="239"/>
      <c r="J318" s="234"/>
      <c r="K318" s="234"/>
      <c r="L318" s="240"/>
      <c r="M318" s="241"/>
      <c r="N318" s="242"/>
      <c r="O318" s="242"/>
      <c r="P318" s="242"/>
      <c r="Q318" s="242"/>
      <c r="R318" s="242"/>
      <c r="S318" s="242"/>
      <c r="T318" s="24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44" t="s">
        <v>170</v>
      </c>
      <c r="AU318" s="244" t="s">
        <v>79</v>
      </c>
      <c r="AV318" s="13" t="s">
        <v>79</v>
      </c>
      <c r="AW318" s="13" t="s">
        <v>31</v>
      </c>
      <c r="AX318" s="13" t="s">
        <v>69</v>
      </c>
      <c r="AY318" s="244" t="s">
        <v>141</v>
      </c>
    </row>
    <row r="319" s="13" customFormat="1">
      <c r="A319" s="13"/>
      <c r="B319" s="233"/>
      <c r="C319" s="234"/>
      <c r="D319" s="235" t="s">
        <v>170</v>
      </c>
      <c r="E319" s="236" t="s">
        <v>19</v>
      </c>
      <c r="F319" s="237" t="s">
        <v>869</v>
      </c>
      <c r="G319" s="234"/>
      <c r="H319" s="238">
        <v>48</v>
      </c>
      <c r="I319" s="239"/>
      <c r="J319" s="234"/>
      <c r="K319" s="234"/>
      <c r="L319" s="240"/>
      <c r="M319" s="241"/>
      <c r="N319" s="242"/>
      <c r="O319" s="242"/>
      <c r="P319" s="242"/>
      <c r="Q319" s="242"/>
      <c r="R319" s="242"/>
      <c r="S319" s="242"/>
      <c r="T319" s="24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44" t="s">
        <v>170</v>
      </c>
      <c r="AU319" s="244" t="s">
        <v>79</v>
      </c>
      <c r="AV319" s="13" t="s">
        <v>79</v>
      </c>
      <c r="AW319" s="13" t="s">
        <v>31</v>
      </c>
      <c r="AX319" s="13" t="s">
        <v>69</v>
      </c>
      <c r="AY319" s="244" t="s">
        <v>141</v>
      </c>
    </row>
    <row r="320" s="13" customFormat="1">
      <c r="A320" s="13"/>
      <c r="B320" s="233"/>
      <c r="C320" s="234"/>
      <c r="D320" s="235" t="s">
        <v>170</v>
      </c>
      <c r="E320" s="236" t="s">
        <v>19</v>
      </c>
      <c r="F320" s="237" t="s">
        <v>870</v>
      </c>
      <c r="G320" s="234"/>
      <c r="H320" s="238">
        <v>231.69999999999999</v>
      </c>
      <c r="I320" s="239"/>
      <c r="J320" s="234"/>
      <c r="K320" s="234"/>
      <c r="L320" s="240"/>
      <c r="M320" s="241"/>
      <c r="N320" s="242"/>
      <c r="O320" s="242"/>
      <c r="P320" s="242"/>
      <c r="Q320" s="242"/>
      <c r="R320" s="242"/>
      <c r="S320" s="242"/>
      <c r="T320" s="24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4" t="s">
        <v>170</v>
      </c>
      <c r="AU320" s="244" t="s">
        <v>79</v>
      </c>
      <c r="AV320" s="13" t="s">
        <v>79</v>
      </c>
      <c r="AW320" s="13" t="s">
        <v>31</v>
      </c>
      <c r="AX320" s="13" t="s">
        <v>69</v>
      </c>
      <c r="AY320" s="244" t="s">
        <v>141</v>
      </c>
    </row>
    <row r="321" s="15" customFormat="1">
      <c r="A321" s="15"/>
      <c r="B321" s="260"/>
      <c r="C321" s="261"/>
      <c r="D321" s="235" t="s">
        <v>170</v>
      </c>
      <c r="E321" s="262" t="s">
        <v>19</v>
      </c>
      <c r="F321" s="263" t="s">
        <v>230</v>
      </c>
      <c r="G321" s="261"/>
      <c r="H321" s="264">
        <v>309.19999999999999</v>
      </c>
      <c r="I321" s="265"/>
      <c r="J321" s="261"/>
      <c r="K321" s="261"/>
      <c r="L321" s="266"/>
      <c r="M321" s="267"/>
      <c r="N321" s="268"/>
      <c r="O321" s="268"/>
      <c r="P321" s="268"/>
      <c r="Q321" s="268"/>
      <c r="R321" s="268"/>
      <c r="S321" s="268"/>
      <c r="T321" s="269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T321" s="270" t="s">
        <v>170</v>
      </c>
      <c r="AU321" s="270" t="s">
        <v>79</v>
      </c>
      <c r="AV321" s="15" t="s">
        <v>161</v>
      </c>
      <c r="AW321" s="15" t="s">
        <v>31</v>
      </c>
      <c r="AX321" s="15" t="s">
        <v>77</v>
      </c>
      <c r="AY321" s="270" t="s">
        <v>141</v>
      </c>
    </row>
    <row r="322" s="2" customFormat="1" ht="16.5" customHeight="1">
      <c r="A322" s="40"/>
      <c r="B322" s="41"/>
      <c r="C322" s="274" t="s">
        <v>871</v>
      </c>
      <c r="D322" s="274" t="s">
        <v>364</v>
      </c>
      <c r="E322" s="275" t="s">
        <v>872</v>
      </c>
      <c r="F322" s="276" t="s">
        <v>873</v>
      </c>
      <c r="G322" s="277" t="s">
        <v>252</v>
      </c>
      <c r="H322" s="278">
        <v>0.13900000000000001</v>
      </c>
      <c r="I322" s="279"/>
      <c r="J322" s="280">
        <f>ROUND(I322*H322,2)</f>
        <v>0</v>
      </c>
      <c r="K322" s="276" t="s">
        <v>197</v>
      </c>
      <c r="L322" s="281"/>
      <c r="M322" s="282" t="s">
        <v>19</v>
      </c>
      <c r="N322" s="283" t="s">
        <v>40</v>
      </c>
      <c r="O322" s="86"/>
      <c r="P322" s="229">
        <f>O322*H322</f>
        <v>0</v>
      </c>
      <c r="Q322" s="229">
        <v>1</v>
      </c>
      <c r="R322" s="229">
        <f>Q322*H322</f>
        <v>0.13900000000000001</v>
      </c>
      <c r="S322" s="229">
        <v>0</v>
      </c>
      <c r="T322" s="230">
        <f>S322*H322</f>
        <v>0</v>
      </c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R322" s="231" t="s">
        <v>235</v>
      </c>
      <c r="AT322" s="231" t="s">
        <v>364</v>
      </c>
      <c r="AU322" s="231" t="s">
        <v>79</v>
      </c>
      <c r="AY322" s="19" t="s">
        <v>141</v>
      </c>
      <c r="BE322" s="232">
        <f>IF(N322="základní",J322,0)</f>
        <v>0</v>
      </c>
      <c r="BF322" s="232">
        <f>IF(N322="snížená",J322,0)</f>
        <v>0</v>
      </c>
      <c r="BG322" s="232">
        <f>IF(N322="zákl. přenesená",J322,0)</f>
        <v>0</v>
      </c>
      <c r="BH322" s="232">
        <f>IF(N322="sníž. přenesená",J322,0)</f>
        <v>0</v>
      </c>
      <c r="BI322" s="232">
        <f>IF(N322="nulová",J322,0)</f>
        <v>0</v>
      </c>
      <c r="BJ322" s="19" t="s">
        <v>77</v>
      </c>
      <c r="BK322" s="232">
        <f>ROUND(I322*H322,2)</f>
        <v>0</v>
      </c>
      <c r="BL322" s="19" t="s">
        <v>161</v>
      </c>
      <c r="BM322" s="231" t="s">
        <v>874</v>
      </c>
    </row>
    <row r="323" s="13" customFormat="1">
      <c r="A323" s="13"/>
      <c r="B323" s="233"/>
      <c r="C323" s="234"/>
      <c r="D323" s="235" t="s">
        <v>170</v>
      </c>
      <c r="E323" s="234"/>
      <c r="F323" s="237" t="s">
        <v>875</v>
      </c>
      <c r="G323" s="234"/>
      <c r="H323" s="238">
        <v>0.13900000000000001</v>
      </c>
      <c r="I323" s="239"/>
      <c r="J323" s="234"/>
      <c r="K323" s="234"/>
      <c r="L323" s="240"/>
      <c r="M323" s="241"/>
      <c r="N323" s="242"/>
      <c r="O323" s="242"/>
      <c r="P323" s="242"/>
      <c r="Q323" s="242"/>
      <c r="R323" s="242"/>
      <c r="S323" s="242"/>
      <c r="T323" s="24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44" t="s">
        <v>170</v>
      </c>
      <c r="AU323" s="244" t="s">
        <v>79</v>
      </c>
      <c r="AV323" s="13" t="s">
        <v>79</v>
      </c>
      <c r="AW323" s="13" t="s">
        <v>4</v>
      </c>
      <c r="AX323" s="13" t="s">
        <v>77</v>
      </c>
      <c r="AY323" s="244" t="s">
        <v>141</v>
      </c>
    </row>
    <row r="324" s="2" customFormat="1" ht="16.5" customHeight="1">
      <c r="A324" s="40"/>
      <c r="B324" s="41"/>
      <c r="C324" s="220" t="s">
        <v>876</v>
      </c>
      <c r="D324" s="220" t="s">
        <v>144</v>
      </c>
      <c r="E324" s="221" t="s">
        <v>877</v>
      </c>
      <c r="F324" s="222" t="s">
        <v>878</v>
      </c>
      <c r="G324" s="223" t="s">
        <v>196</v>
      </c>
      <c r="H324" s="224">
        <v>780</v>
      </c>
      <c r="I324" s="225"/>
      <c r="J324" s="226">
        <f>ROUND(I324*H324,2)</f>
        <v>0</v>
      </c>
      <c r="K324" s="222" t="s">
        <v>197</v>
      </c>
      <c r="L324" s="46"/>
      <c r="M324" s="227" t="s">
        <v>19</v>
      </c>
      <c r="N324" s="228" t="s">
        <v>40</v>
      </c>
      <c r="O324" s="86"/>
      <c r="P324" s="229">
        <f>O324*H324</f>
        <v>0</v>
      </c>
      <c r="Q324" s="229">
        <v>0</v>
      </c>
      <c r="R324" s="229">
        <f>Q324*H324</f>
        <v>0</v>
      </c>
      <c r="S324" s="229">
        <v>0</v>
      </c>
      <c r="T324" s="230">
        <f>S324*H324</f>
        <v>0</v>
      </c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R324" s="231" t="s">
        <v>293</v>
      </c>
      <c r="AT324" s="231" t="s">
        <v>144</v>
      </c>
      <c r="AU324" s="231" t="s">
        <v>79</v>
      </c>
      <c r="AY324" s="19" t="s">
        <v>141</v>
      </c>
      <c r="BE324" s="232">
        <f>IF(N324="základní",J324,0)</f>
        <v>0</v>
      </c>
      <c r="BF324" s="232">
        <f>IF(N324="snížená",J324,0)</f>
        <v>0</v>
      </c>
      <c r="BG324" s="232">
        <f>IF(N324="zákl. přenesená",J324,0)</f>
        <v>0</v>
      </c>
      <c r="BH324" s="232">
        <f>IF(N324="sníž. přenesená",J324,0)</f>
        <v>0</v>
      </c>
      <c r="BI324" s="232">
        <f>IF(N324="nulová",J324,0)</f>
        <v>0</v>
      </c>
      <c r="BJ324" s="19" t="s">
        <v>77</v>
      </c>
      <c r="BK324" s="232">
        <f>ROUND(I324*H324,2)</f>
        <v>0</v>
      </c>
      <c r="BL324" s="19" t="s">
        <v>293</v>
      </c>
      <c r="BM324" s="231" t="s">
        <v>879</v>
      </c>
    </row>
    <row r="325" s="13" customFormat="1">
      <c r="A325" s="13"/>
      <c r="B325" s="233"/>
      <c r="C325" s="234"/>
      <c r="D325" s="235" t="s">
        <v>170</v>
      </c>
      <c r="E325" s="236" t="s">
        <v>19</v>
      </c>
      <c r="F325" s="237" t="s">
        <v>880</v>
      </c>
      <c r="G325" s="234"/>
      <c r="H325" s="238">
        <v>780</v>
      </c>
      <c r="I325" s="239"/>
      <c r="J325" s="234"/>
      <c r="K325" s="234"/>
      <c r="L325" s="240"/>
      <c r="M325" s="241"/>
      <c r="N325" s="242"/>
      <c r="O325" s="242"/>
      <c r="P325" s="242"/>
      <c r="Q325" s="242"/>
      <c r="R325" s="242"/>
      <c r="S325" s="242"/>
      <c r="T325" s="24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44" t="s">
        <v>170</v>
      </c>
      <c r="AU325" s="244" t="s">
        <v>79</v>
      </c>
      <c r="AV325" s="13" t="s">
        <v>79</v>
      </c>
      <c r="AW325" s="13" t="s">
        <v>31</v>
      </c>
      <c r="AX325" s="13" t="s">
        <v>77</v>
      </c>
      <c r="AY325" s="244" t="s">
        <v>141</v>
      </c>
    </row>
    <row r="326" s="2" customFormat="1" ht="16.5" customHeight="1">
      <c r="A326" s="40"/>
      <c r="B326" s="41"/>
      <c r="C326" s="274" t="s">
        <v>881</v>
      </c>
      <c r="D326" s="274" t="s">
        <v>364</v>
      </c>
      <c r="E326" s="275" t="s">
        <v>857</v>
      </c>
      <c r="F326" s="276" t="s">
        <v>858</v>
      </c>
      <c r="G326" s="277" t="s">
        <v>252</v>
      </c>
      <c r="H326" s="278">
        <v>0.27300000000000002</v>
      </c>
      <c r="I326" s="279"/>
      <c r="J326" s="280">
        <f>ROUND(I326*H326,2)</f>
        <v>0</v>
      </c>
      <c r="K326" s="276" t="s">
        <v>197</v>
      </c>
      <c r="L326" s="281"/>
      <c r="M326" s="282" t="s">
        <v>19</v>
      </c>
      <c r="N326" s="283" t="s">
        <v>40</v>
      </c>
      <c r="O326" s="86"/>
      <c r="P326" s="229">
        <f>O326*H326</f>
        <v>0</v>
      </c>
      <c r="Q326" s="229">
        <v>1</v>
      </c>
      <c r="R326" s="229">
        <f>Q326*H326</f>
        <v>0.27300000000000002</v>
      </c>
      <c r="S326" s="229">
        <v>0</v>
      </c>
      <c r="T326" s="230">
        <f>S326*H326</f>
        <v>0</v>
      </c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R326" s="231" t="s">
        <v>385</v>
      </c>
      <c r="AT326" s="231" t="s">
        <v>364</v>
      </c>
      <c r="AU326" s="231" t="s">
        <v>79</v>
      </c>
      <c r="AY326" s="19" t="s">
        <v>141</v>
      </c>
      <c r="BE326" s="232">
        <f>IF(N326="základní",J326,0)</f>
        <v>0</v>
      </c>
      <c r="BF326" s="232">
        <f>IF(N326="snížená",J326,0)</f>
        <v>0</v>
      </c>
      <c r="BG326" s="232">
        <f>IF(N326="zákl. přenesená",J326,0)</f>
        <v>0</v>
      </c>
      <c r="BH326" s="232">
        <f>IF(N326="sníž. přenesená",J326,0)</f>
        <v>0</v>
      </c>
      <c r="BI326" s="232">
        <f>IF(N326="nulová",J326,0)</f>
        <v>0</v>
      </c>
      <c r="BJ326" s="19" t="s">
        <v>77</v>
      </c>
      <c r="BK326" s="232">
        <f>ROUND(I326*H326,2)</f>
        <v>0</v>
      </c>
      <c r="BL326" s="19" t="s">
        <v>293</v>
      </c>
      <c r="BM326" s="231" t="s">
        <v>882</v>
      </c>
    </row>
    <row r="327" s="2" customFormat="1">
      <c r="A327" s="40"/>
      <c r="B327" s="41"/>
      <c r="C327" s="42"/>
      <c r="D327" s="235" t="s">
        <v>860</v>
      </c>
      <c r="E327" s="42"/>
      <c r="F327" s="297" t="s">
        <v>861</v>
      </c>
      <c r="G327" s="42"/>
      <c r="H327" s="42"/>
      <c r="I327" s="138"/>
      <c r="J327" s="42"/>
      <c r="K327" s="42"/>
      <c r="L327" s="46"/>
      <c r="M327" s="298"/>
      <c r="N327" s="299"/>
      <c r="O327" s="86"/>
      <c r="P327" s="86"/>
      <c r="Q327" s="86"/>
      <c r="R327" s="86"/>
      <c r="S327" s="86"/>
      <c r="T327" s="87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T327" s="19" t="s">
        <v>860</v>
      </c>
      <c r="AU327" s="19" t="s">
        <v>79</v>
      </c>
    </row>
    <row r="328" s="13" customFormat="1">
      <c r="A328" s="13"/>
      <c r="B328" s="233"/>
      <c r="C328" s="234"/>
      <c r="D328" s="235" t="s">
        <v>170</v>
      </c>
      <c r="E328" s="234"/>
      <c r="F328" s="237" t="s">
        <v>862</v>
      </c>
      <c r="G328" s="234"/>
      <c r="H328" s="238">
        <v>0.27300000000000002</v>
      </c>
      <c r="I328" s="239"/>
      <c r="J328" s="234"/>
      <c r="K328" s="234"/>
      <c r="L328" s="240"/>
      <c r="M328" s="241"/>
      <c r="N328" s="242"/>
      <c r="O328" s="242"/>
      <c r="P328" s="242"/>
      <c r="Q328" s="242"/>
      <c r="R328" s="242"/>
      <c r="S328" s="242"/>
      <c r="T328" s="24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44" t="s">
        <v>170</v>
      </c>
      <c r="AU328" s="244" t="s">
        <v>79</v>
      </c>
      <c r="AV328" s="13" t="s">
        <v>79</v>
      </c>
      <c r="AW328" s="13" t="s">
        <v>4</v>
      </c>
      <c r="AX328" s="13" t="s">
        <v>77</v>
      </c>
      <c r="AY328" s="244" t="s">
        <v>141</v>
      </c>
    </row>
    <row r="329" s="2" customFormat="1" ht="16.5" customHeight="1">
      <c r="A329" s="40"/>
      <c r="B329" s="41"/>
      <c r="C329" s="220" t="s">
        <v>883</v>
      </c>
      <c r="D329" s="220" t="s">
        <v>144</v>
      </c>
      <c r="E329" s="221" t="s">
        <v>884</v>
      </c>
      <c r="F329" s="222" t="s">
        <v>885</v>
      </c>
      <c r="G329" s="223" t="s">
        <v>196</v>
      </c>
      <c r="H329" s="224">
        <v>780</v>
      </c>
      <c r="I329" s="225"/>
      <c r="J329" s="226">
        <f>ROUND(I329*H329,2)</f>
        <v>0</v>
      </c>
      <c r="K329" s="222" t="s">
        <v>197</v>
      </c>
      <c r="L329" s="46"/>
      <c r="M329" s="227" t="s">
        <v>19</v>
      </c>
      <c r="N329" s="228" t="s">
        <v>40</v>
      </c>
      <c r="O329" s="86"/>
      <c r="P329" s="229">
        <f>O329*H329</f>
        <v>0</v>
      </c>
      <c r="Q329" s="229">
        <v>0.00038000000000000002</v>
      </c>
      <c r="R329" s="229">
        <f>Q329*H329</f>
        <v>0.2964</v>
      </c>
      <c r="S329" s="229">
        <v>0</v>
      </c>
      <c r="T329" s="230">
        <f>S329*H329</f>
        <v>0</v>
      </c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R329" s="231" t="s">
        <v>293</v>
      </c>
      <c r="AT329" s="231" t="s">
        <v>144</v>
      </c>
      <c r="AU329" s="231" t="s">
        <v>79</v>
      </c>
      <c r="AY329" s="19" t="s">
        <v>141</v>
      </c>
      <c r="BE329" s="232">
        <f>IF(N329="základní",J329,0)</f>
        <v>0</v>
      </c>
      <c r="BF329" s="232">
        <f>IF(N329="snížená",J329,0)</f>
        <v>0</v>
      </c>
      <c r="BG329" s="232">
        <f>IF(N329="zákl. přenesená",J329,0)</f>
        <v>0</v>
      </c>
      <c r="BH329" s="232">
        <f>IF(N329="sníž. přenesená",J329,0)</f>
        <v>0</v>
      </c>
      <c r="BI329" s="232">
        <f>IF(N329="nulová",J329,0)</f>
        <v>0</v>
      </c>
      <c r="BJ329" s="19" t="s">
        <v>77</v>
      </c>
      <c r="BK329" s="232">
        <f>ROUND(I329*H329,2)</f>
        <v>0</v>
      </c>
      <c r="BL329" s="19" t="s">
        <v>293</v>
      </c>
      <c r="BM329" s="231" t="s">
        <v>886</v>
      </c>
    </row>
    <row r="330" s="2" customFormat="1" ht="24" customHeight="1">
      <c r="A330" s="40"/>
      <c r="B330" s="41"/>
      <c r="C330" s="274" t="s">
        <v>887</v>
      </c>
      <c r="D330" s="274" t="s">
        <v>364</v>
      </c>
      <c r="E330" s="275" t="s">
        <v>888</v>
      </c>
      <c r="F330" s="276" t="s">
        <v>889</v>
      </c>
      <c r="G330" s="277" t="s">
        <v>196</v>
      </c>
      <c r="H330" s="278">
        <v>897</v>
      </c>
      <c r="I330" s="279"/>
      <c r="J330" s="280">
        <f>ROUND(I330*H330,2)</f>
        <v>0</v>
      </c>
      <c r="K330" s="276" t="s">
        <v>197</v>
      </c>
      <c r="L330" s="281"/>
      <c r="M330" s="282" t="s">
        <v>19</v>
      </c>
      <c r="N330" s="283" t="s">
        <v>40</v>
      </c>
      <c r="O330" s="86"/>
      <c r="P330" s="229">
        <f>O330*H330</f>
        <v>0</v>
      </c>
      <c r="Q330" s="229">
        <v>0.0050000000000000001</v>
      </c>
      <c r="R330" s="229">
        <f>Q330*H330</f>
        <v>4.4850000000000003</v>
      </c>
      <c r="S330" s="229">
        <v>0</v>
      </c>
      <c r="T330" s="230">
        <f>S330*H330</f>
        <v>0</v>
      </c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R330" s="231" t="s">
        <v>385</v>
      </c>
      <c r="AT330" s="231" t="s">
        <v>364</v>
      </c>
      <c r="AU330" s="231" t="s">
        <v>79</v>
      </c>
      <c r="AY330" s="19" t="s">
        <v>141</v>
      </c>
      <c r="BE330" s="232">
        <f>IF(N330="základní",J330,0)</f>
        <v>0</v>
      </c>
      <c r="BF330" s="232">
        <f>IF(N330="snížená",J330,0)</f>
        <v>0</v>
      </c>
      <c r="BG330" s="232">
        <f>IF(N330="zákl. přenesená",J330,0)</f>
        <v>0</v>
      </c>
      <c r="BH330" s="232">
        <f>IF(N330="sníž. přenesená",J330,0)</f>
        <v>0</v>
      </c>
      <c r="BI330" s="232">
        <f>IF(N330="nulová",J330,0)</f>
        <v>0</v>
      </c>
      <c r="BJ330" s="19" t="s">
        <v>77</v>
      </c>
      <c r="BK330" s="232">
        <f>ROUND(I330*H330,2)</f>
        <v>0</v>
      </c>
      <c r="BL330" s="19" t="s">
        <v>293</v>
      </c>
      <c r="BM330" s="231" t="s">
        <v>890</v>
      </c>
    </row>
    <row r="331" s="13" customFormat="1">
      <c r="A331" s="13"/>
      <c r="B331" s="233"/>
      <c r="C331" s="234"/>
      <c r="D331" s="235" t="s">
        <v>170</v>
      </c>
      <c r="E331" s="234"/>
      <c r="F331" s="237" t="s">
        <v>891</v>
      </c>
      <c r="G331" s="234"/>
      <c r="H331" s="238">
        <v>897</v>
      </c>
      <c r="I331" s="239"/>
      <c r="J331" s="234"/>
      <c r="K331" s="234"/>
      <c r="L331" s="240"/>
      <c r="M331" s="241"/>
      <c r="N331" s="242"/>
      <c r="O331" s="242"/>
      <c r="P331" s="242"/>
      <c r="Q331" s="242"/>
      <c r="R331" s="242"/>
      <c r="S331" s="242"/>
      <c r="T331" s="24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44" t="s">
        <v>170</v>
      </c>
      <c r="AU331" s="244" t="s">
        <v>79</v>
      </c>
      <c r="AV331" s="13" t="s">
        <v>79</v>
      </c>
      <c r="AW331" s="13" t="s">
        <v>4</v>
      </c>
      <c r="AX331" s="13" t="s">
        <v>77</v>
      </c>
      <c r="AY331" s="244" t="s">
        <v>141</v>
      </c>
    </row>
    <row r="332" s="2" customFormat="1" ht="24" customHeight="1">
      <c r="A332" s="40"/>
      <c r="B332" s="41"/>
      <c r="C332" s="220" t="s">
        <v>892</v>
      </c>
      <c r="D332" s="220" t="s">
        <v>144</v>
      </c>
      <c r="E332" s="221" t="s">
        <v>893</v>
      </c>
      <c r="F332" s="222" t="s">
        <v>894</v>
      </c>
      <c r="G332" s="223" t="s">
        <v>252</v>
      </c>
      <c r="H332" s="224">
        <v>5.327</v>
      </c>
      <c r="I332" s="225"/>
      <c r="J332" s="226">
        <f>ROUND(I332*H332,2)</f>
        <v>0</v>
      </c>
      <c r="K332" s="222" t="s">
        <v>197</v>
      </c>
      <c r="L332" s="46"/>
      <c r="M332" s="227" t="s">
        <v>19</v>
      </c>
      <c r="N332" s="228" t="s">
        <v>40</v>
      </c>
      <c r="O332" s="86"/>
      <c r="P332" s="229">
        <f>O332*H332</f>
        <v>0</v>
      </c>
      <c r="Q332" s="229">
        <v>0</v>
      </c>
      <c r="R332" s="229">
        <f>Q332*H332</f>
        <v>0</v>
      </c>
      <c r="S332" s="229">
        <v>0</v>
      </c>
      <c r="T332" s="230">
        <f>S332*H332</f>
        <v>0</v>
      </c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R332" s="231" t="s">
        <v>293</v>
      </c>
      <c r="AT332" s="231" t="s">
        <v>144</v>
      </c>
      <c r="AU332" s="231" t="s">
        <v>79</v>
      </c>
      <c r="AY332" s="19" t="s">
        <v>141</v>
      </c>
      <c r="BE332" s="232">
        <f>IF(N332="základní",J332,0)</f>
        <v>0</v>
      </c>
      <c r="BF332" s="232">
        <f>IF(N332="snížená",J332,0)</f>
        <v>0</v>
      </c>
      <c r="BG332" s="232">
        <f>IF(N332="zákl. přenesená",J332,0)</f>
        <v>0</v>
      </c>
      <c r="BH332" s="232">
        <f>IF(N332="sníž. přenesená",J332,0)</f>
        <v>0</v>
      </c>
      <c r="BI332" s="232">
        <f>IF(N332="nulová",J332,0)</f>
        <v>0</v>
      </c>
      <c r="BJ332" s="19" t="s">
        <v>77</v>
      </c>
      <c r="BK332" s="232">
        <f>ROUND(I332*H332,2)</f>
        <v>0</v>
      </c>
      <c r="BL332" s="19" t="s">
        <v>293</v>
      </c>
      <c r="BM332" s="231" t="s">
        <v>895</v>
      </c>
    </row>
    <row r="333" s="12" customFormat="1" ht="22.8" customHeight="1">
      <c r="A333" s="12"/>
      <c r="B333" s="204"/>
      <c r="C333" s="205"/>
      <c r="D333" s="206" t="s">
        <v>68</v>
      </c>
      <c r="E333" s="218" t="s">
        <v>896</v>
      </c>
      <c r="F333" s="218" t="s">
        <v>897</v>
      </c>
      <c r="G333" s="205"/>
      <c r="H333" s="205"/>
      <c r="I333" s="208"/>
      <c r="J333" s="219">
        <f>BK333</f>
        <v>0</v>
      </c>
      <c r="K333" s="205"/>
      <c r="L333" s="210"/>
      <c r="M333" s="211"/>
      <c r="N333" s="212"/>
      <c r="O333" s="212"/>
      <c r="P333" s="213">
        <f>SUM(P334:P346)</f>
        <v>0</v>
      </c>
      <c r="Q333" s="212"/>
      <c r="R333" s="213">
        <f>SUM(R334:R346)</f>
        <v>2.9468250000000005</v>
      </c>
      <c r="S333" s="212"/>
      <c r="T333" s="214">
        <f>SUM(T334:T346)</f>
        <v>0</v>
      </c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R333" s="215" t="s">
        <v>79</v>
      </c>
      <c r="AT333" s="216" t="s">
        <v>68</v>
      </c>
      <c r="AU333" s="216" t="s">
        <v>77</v>
      </c>
      <c r="AY333" s="215" t="s">
        <v>141</v>
      </c>
      <c r="BK333" s="217">
        <f>SUM(BK334:BK346)</f>
        <v>0</v>
      </c>
    </row>
    <row r="334" s="2" customFormat="1" ht="16.5" customHeight="1">
      <c r="A334" s="40"/>
      <c r="B334" s="41"/>
      <c r="C334" s="220" t="s">
        <v>898</v>
      </c>
      <c r="D334" s="220" t="s">
        <v>144</v>
      </c>
      <c r="E334" s="221" t="s">
        <v>899</v>
      </c>
      <c r="F334" s="222" t="s">
        <v>900</v>
      </c>
      <c r="G334" s="223" t="s">
        <v>280</v>
      </c>
      <c r="H334" s="224">
        <v>270</v>
      </c>
      <c r="I334" s="225"/>
      <c r="J334" s="226">
        <f>ROUND(I334*H334,2)</f>
        <v>0</v>
      </c>
      <c r="K334" s="222" t="s">
        <v>19</v>
      </c>
      <c r="L334" s="46"/>
      <c r="M334" s="227" t="s">
        <v>19</v>
      </c>
      <c r="N334" s="228" t="s">
        <v>40</v>
      </c>
      <c r="O334" s="86"/>
      <c r="P334" s="229">
        <f>O334*H334</f>
        <v>0</v>
      </c>
      <c r="Q334" s="229">
        <v>5.0000000000000002E-05</v>
      </c>
      <c r="R334" s="229">
        <f>Q334*H334</f>
        <v>0.0135</v>
      </c>
      <c r="S334" s="229">
        <v>0</v>
      </c>
      <c r="T334" s="230">
        <f>S334*H334</f>
        <v>0</v>
      </c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R334" s="231" t="s">
        <v>293</v>
      </c>
      <c r="AT334" s="231" t="s">
        <v>144</v>
      </c>
      <c r="AU334" s="231" t="s">
        <v>79</v>
      </c>
      <c r="AY334" s="19" t="s">
        <v>141</v>
      </c>
      <c r="BE334" s="232">
        <f>IF(N334="základní",J334,0)</f>
        <v>0</v>
      </c>
      <c r="BF334" s="232">
        <f>IF(N334="snížená",J334,0)</f>
        <v>0</v>
      </c>
      <c r="BG334" s="232">
        <f>IF(N334="zákl. přenesená",J334,0)</f>
        <v>0</v>
      </c>
      <c r="BH334" s="232">
        <f>IF(N334="sníž. přenesená",J334,0)</f>
        <v>0</v>
      </c>
      <c r="BI334" s="232">
        <f>IF(N334="nulová",J334,0)</f>
        <v>0</v>
      </c>
      <c r="BJ334" s="19" t="s">
        <v>77</v>
      </c>
      <c r="BK334" s="232">
        <f>ROUND(I334*H334,2)</f>
        <v>0</v>
      </c>
      <c r="BL334" s="19" t="s">
        <v>293</v>
      </c>
      <c r="BM334" s="231" t="s">
        <v>901</v>
      </c>
    </row>
    <row r="335" s="13" customFormat="1">
      <c r="A335" s="13"/>
      <c r="B335" s="233"/>
      <c r="C335" s="234"/>
      <c r="D335" s="235" t="s">
        <v>170</v>
      </c>
      <c r="E335" s="236" t="s">
        <v>19</v>
      </c>
      <c r="F335" s="237" t="s">
        <v>902</v>
      </c>
      <c r="G335" s="234"/>
      <c r="H335" s="238">
        <v>270</v>
      </c>
      <c r="I335" s="239"/>
      <c r="J335" s="234"/>
      <c r="K335" s="234"/>
      <c r="L335" s="240"/>
      <c r="M335" s="241"/>
      <c r="N335" s="242"/>
      <c r="O335" s="242"/>
      <c r="P335" s="242"/>
      <c r="Q335" s="242"/>
      <c r="R335" s="242"/>
      <c r="S335" s="242"/>
      <c r="T335" s="24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44" t="s">
        <v>170</v>
      </c>
      <c r="AU335" s="244" t="s">
        <v>79</v>
      </c>
      <c r="AV335" s="13" t="s">
        <v>79</v>
      </c>
      <c r="AW335" s="13" t="s">
        <v>31</v>
      </c>
      <c r="AX335" s="13" t="s">
        <v>77</v>
      </c>
      <c r="AY335" s="244" t="s">
        <v>141</v>
      </c>
    </row>
    <row r="336" s="2" customFormat="1" ht="16.5" customHeight="1">
      <c r="A336" s="40"/>
      <c r="B336" s="41"/>
      <c r="C336" s="274" t="s">
        <v>903</v>
      </c>
      <c r="D336" s="274" t="s">
        <v>364</v>
      </c>
      <c r="E336" s="275" t="s">
        <v>904</v>
      </c>
      <c r="F336" s="276" t="s">
        <v>905</v>
      </c>
      <c r="G336" s="277" t="s">
        <v>280</v>
      </c>
      <c r="H336" s="278">
        <v>270</v>
      </c>
      <c r="I336" s="279"/>
      <c r="J336" s="280">
        <f>ROUND(I336*H336,2)</f>
        <v>0</v>
      </c>
      <c r="K336" s="276" t="s">
        <v>19</v>
      </c>
      <c r="L336" s="281"/>
      <c r="M336" s="282" t="s">
        <v>19</v>
      </c>
      <c r="N336" s="283" t="s">
        <v>40</v>
      </c>
      <c r="O336" s="86"/>
      <c r="P336" s="229">
        <f>O336*H336</f>
        <v>0</v>
      </c>
      <c r="Q336" s="229">
        <v>0.001</v>
      </c>
      <c r="R336" s="229">
        <f>Q336*H336</f>
        <v>0.27000000000000002</v>
      </c>
      <c r="S336" s="229">
        <v>0</v>
      </c>
      <c r="T336" s="230">
        <f>S336*H336</f>
        <v>0</v>
      </c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R336" s="231" t="s">
        <v>385</v>
      </c>
      <c r="AT336" s="231" t="s">
        <v>364</v>
      </c>
      <c r="AU336" s="231" t="s">
        <v>79</v>
      </c>
      <c r="AY336" s="19" t="s">
        <v>141</v>
      </c>
      <c r="BE336" s="232">
        <f>IF(N336="základní",J336,0)</f>
        <v>0</v>
      </c>
      <c r="BF336" s="232">
        <f>IF(N336="snížená",J336,0)</f>
        <v>0</v>
      </c>
      <c r="BG336" s="232">
        <f>IF(N336="zákl. přenesená",J336,0)</f>
        <v>0</v>
      </c>
      <c r="BH336" s="232">
        <f>IF(N336="sníž. přenesená",J336,0)</f>
        <v>0</v>
      </c>
      <c r="BI336" s="232">
        <f>IF(N336="nulová",J336,0)</f>
        <v>0</v>
      </c>
      <c r="BJ336" s="19" t="s">
        <v>77</v>
      </c>
      <c r="BK336" s="232">
        <f>ROUND(I336*H336,2)</f>
        <v>0</v>
      </c>
      <c r="BL336" s="19" t="s">
        <v>293</v>
      </c>
      <c r="BM336" s="231" t="s">
        <v>906</v>
      </c>
    </row>
    <row r="337" s="13" customFormat="1">
      <c r="A337" s="13"/>
      <c r="B337" s="233"/>
      <c r="C337" s="234"/>
      <c r="D337" s="235" t="s">
        <v>170</v>
      </c>
      <c r="E337" s="236" t="s">
        <v>19</v>
      </c>
      <c r="F337" s="237" t="s">
        <v>902</v>
      </c>
      <c r="G337" s="234"/>
      <c r="H337" s="238">
        <v>270</v>
      </c>
      <c r="I337" s="239"/>
      <c r="J337" s="234"/>
      <c r="K337" s="234"/>
      <c r="L337" s="240"/>
      <c r="M337" s="241"/>
      <c r="N337" s="242"/>
      <c r="O337" s="242"/>
      <c r="P337" s="242"/>
      <c r="Q337" s="242"/>
      <c r="R337" s="242"/>
      <c r="S337" s="242"/>
      <c r="T337" s="24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44" t="s">
        <v>170</v>
      </c>
      <c r="AU337" s="244" t="s">
        <v>79</v>
      </c>
      <c r="AV337" s="13" t="s">
        <v>79</v>
      </c>
      <c r="AW337" s="13" t="s">
        <v>31</v>
      </c>
      <c r="AX337" s="13" t="s">
        <v>77</v>
      </c>
      <c r="AY337" s="244" t="s">
        <v>141</v>
      </c>
    </row>
    <row r="338" s="2" customFormat="1" ht="16.5" customHeight="1">
      <c r="A338" s="40"/>
      <c r="B338" s="41"/>
      <c r="C338" s="220" t="s">
        <v>907</v>
      </c>
      <c r="D338" s="220" t="s">
        <v>144</v>
      </c>
      <c r="E338" s="221" t="s">
        <v>908</v>
      </c>
      <c r="F338" s="222" t="s">
        <v>900</v>
      </c>
      <c r="G338" s="223" t="s">
        <v>280</v>
      </c>
      <c r="H338" s="224">
        <v>2536.5</v>
      </c>
      <c r="I338" s="225"/>
      <c r="J338" s="226">
        <f>ROUND(I338*H338,2)</f>
        <v>0</v>
      </c>
      <c r="K338" s="222" t="s">
        <v>19</v>
      </c>
      <c r="L338" s="46"/>
      <c r="M338" s="227" t="s">
        <v>19</v>
      </c>
      <c r="N338" s="228" t="s">
        <v>40</v>
      </c>
      <c r="O338" s="86"/>
      <c r="P338" s="229">
        <f>O338*H338</f>
        <v>0</v>
      </c>
      <c r="Q338" s="229">
        <v>5.0000000000000002E-05</v>
      </c>
      <c r="R338" s="229">
        <f>Q338*H338</f>
        <v>0.12682499999999999</v>
      </c>
      <c r="S338" s="229">
        <v>0</v>
      </c>
      <c r="T338" s="230">
        <f>S338*H338</f>
        <v>0</v>
      </c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R338" s="231" t="s">
        <v>293</v>
      </c>
      <c r="AT338" s="231" t="s">
        <v>144</v>
      </c>
      <c r="AU338" s="231" t="s">
        <v>79</v>
      </c>
      <c r="AY338" s="19" t="s">
        <v>141</v>
      </c>
      <c r="BE338" s="232">
        <f>IF(N338="základní",J338,0)</f>
        <v>0</v>
      </c>
      <c r="BF338" s="232">
        <f>IF(N338="snížená",J338,0)</f>
        <v>0</v>
      </c>
      <c r="BG338" s="232">
        <f>IF(N338="zákl. přenesená",J338,0)</f>
        <v>0</v>
      </c>
      <c r="BH338" s="232">
        <f>IF(N338="sníž. přenesená",J338,0)</f>
        <v>0</v>
      </c>
      <c r="BI338" s="232">
        <f>IF(N338="nulová",J338,0)</f>
        <v>0</v>
      </c>
      <c r="BJ338" s="19" t="s">
        <v>77</v>
      </c>
      <c r="BK338" s="232">
        <f>ROUND(I338*H338,2)</f>
        <v>0</v>
      </c>
      <c r="BL338" s="19" t="s">
        <v>293</v>
      </c>
      <c r="BM338" s="231" t="s">
        <v>909</v>
      </c>
    </row>
    <row r="339" s="14" customFormat="1">
      <c r="A339" s="14"/>
      <c r="B339" s="250"/>
      <c r="C339" s="251"/>
      <c r="D339" s="235" t="s">
        <v>170</v>
      </c>
      <c r="E339" s="252" t="s">
        <v>19</v>
      </c>
      <c r="F339" s="253" t="s">
        <v>910</v>
      </c>
      <c r="G339" s="251"/>
      <c r="H339" s="252" t="s">
        <v>19</v>
      </c>
      <c r="I339" s="254"/>
      <c r="J339" s="251"/>
      <c r="K339" s="251"/>
      <c r="L339" s="255"/>
      <c r="M339" s="256"/>
      <c r="N339" s="257"/>
      <c r="O339" s="257"/>
      <c r="P339" s="257"/>
      <c r="Q339" s="257"/>
      <c r="R339" s="257"/>
      <c r="S339" s="257"/>
      <c r="T339" s="258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259" t="s">
        <v>170</v>
      </c>
      <c r="AU339" s="259" t="s">
        <v>79</v>
      </c>
      <c r="AV339" s="14" t="s">
        <v>77</v>
      </c>
      <c r="AW339" s="14" t="s">
        <v>31</v>
      </c>
      <c r="AX339" s="14" t="s">
        <v>69</v>
      </c>
      <c r="AY339" s="259" t="s">
        <v>141</v>
      </c>
    </row>
    <row r="340" s="14" customFormat="1">
      <c r="A340" s="14"/>
      <c r="B340" s="250"/>
      <c r="C340" s="251"/>
      <c r="D340" s="235" t="s">
        <v>170</v>
      </c>
      <c r="E340" s="252" t="s">
        <v>19</v>
      </c>
      <c r="F340" s="253" t="s">
        <v>911</v>
      </c>
      <c r="G340" s="251"/>
      <c r="H340" s="252" t="s">
        <v>19</v>
      </c>
      <c r="I340" s="254"/>
      <c r="J340" s="251"/>
      <c r="K340" s="251"/>
      <c r="L340" s="255"/>
      <c r="M340" s="256"/>
      <c r="N340" s="257"/>
      <c r="O340" s="257"/>
      <c r="P340" s="257"/>
      <c r="Q340" s="257"/>
      <c r="R340" s="257"/>
      <c r="S340" s="257"/>
      <c r="T340" s="258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59" t="s">
        <v>170</v>
      </c>
      <c r="AU340" s="259" t="s">
        <v>79</v>
      </c>
      <c r="AV340" s="14" t="s">
        <v>77</v>
      </c>
      <c r="AW340" s="14" t="s">
        <v>31</v>
      </c>
      <c r="AX340" s="14" t="s">
        <v>69</v>
      </c>
      <c r="AY340" s="259" t="s">
        <v>141</v>
      </c>
    </row>
    <row r="341" s="14" customFormat="1">
      <c r="A341" s="14"/>
      <c r="B341" s="250"/>
      <c r="C341" s="251"/>
      <c r="D341" s="235" t="s">
        <v>170</v>
      </c>
      <c r="E341" s="252" t="s">
        <v>19</v>
      </c>
      <c r="F341" s="253" t="s">
        <v>912</v>
      </c>
      <c r="G341" s="251"/>
      <c r="H341" s="252" t="s">
        <v>19</v>
      </c>
      <c r="I341" s="254"/>
      <c r="J341" s="251"/>
      <c r="K341" s="251"/>
      <c r="L341" s="255"/>
      <c r="M341" s="256"/>
      <c r="N341" s="257"/>
      <c r="O341" s="257"/>
      <c r="P341" s="257"/>
      <c r="Q341" s="257"/>
      <c r="R341" s="257"/>
      <c r="S341" s="257"/>
      <c r="T341" s="258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59" t="s">
        <v>170</v>
      </c>
      <c r="AU341" s="259" t="s">
        <v>79</v>
      </c>
      <c r="AV341" s="14" t="s">
        <v>77</v>
      </c>
      <c r="AW341" s="14" t="s">
        <v>31</v>
      </c>
      <c r="AX341" s="14" t="s">
        <v>69</v>
      </c>
      <c r="AY341" s="259" t="s">
        <v>141</v>
      </c>
    </row>
    <row r="342" s="13" customFormat="1">
      <c r="A342" s="13"/>
      <c r="B342" s="233"/>
      <c r="C342" s="234"/>
      <c r="D342" s="235" t="s">
        <v>170</v>
      </c>
      <c r="E342" s="236" t="s">
        <v>19</v>
      </c>
      <c r="F342" s="237" t="s">
        <v>913</v>
      </c>
      <c r="G342" s="234"/>
      <c r="H342" s="238">
        <v>2536.5</v>
      </c>
      <c r="I342" s="239"/>
      <c r="J342" s="234"/>
      <c r="K342" s="234"/>
      <c r="L342" s="240"/>
      <c r="M342" s="241"/>
      <c r="N342" s="242"/>
      <c r="O342" s="242"/>
      <c r="P342" s="242"/>
      <c r="Q342" s="242"/>
      <c r="R342" s="242"/>
      <c r="S342" s="242"/>
      <c r="T342" s="24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44" t="s">
        <v>170</v>
      </c>
      <c r="AU342" s="244" t="s">
        <v>79</v>
      </c>
      <c r="AV342" s="13" t="s">
        <v>79</v>
      </c>
      <c r="AW342" s="13" t="s">
        <v>31</v>
      </c>
      <c r="AX342" s="13" t="s">
        <v>77</v>
      </c>
      <c r="AY342" s="244" t="s">
        <v>141</v>
      </c>
    </row>
    <row r="343" s="2" customFormat="1" ht="16.5" customHeight="1">
      <c r="A343" s="40"/>
      <c r="B343" s="41"/>
      <c r="C343" s="274" t="s">
        <v>914</v>
      </c>
      <c r="D343" s="274" t="s">
        <v>364</v>
      </c>
      <c r="E343" s="275" t="s">
        <v>915</v>
      </c>
      <c r="F343" s="276" t="s">
        <v>916</v>
      </c>
      <c r="G343" s="277" t="s">
        <v>280</v>
      </c>
      <c r="H343" s="278">
        <v>2536.5</v>
      </c>
      <c r="I343" s="279"/>
      <c r="J343" s="280">
        <f>ROUND(I343*H343,2)</f>
        <v>0</v>
      </c>
      <c r="K343" s="276" t="s">
        <v>19</v>
      </c>
      <c r="L343" s="281"/>
      <c r="M343" s="282" t="s">
        <v>19</v>
      </c>
      <c r="N343" s="283" t="s">
        <v>40</v>
      </c>
      <c r="O343" s="86"/>
      <c r="P343" s="229">
        <f>O343*H343</f>
        <v>0</v>
      </c>
      <c r="Q343" s="229">
        <v>0.001</v>
      </c>
      <c r="R343" s="229">
        <f>Q343*H343</f>
        <v>2.5365000000000002</v>
      </c>
      <c r="S343" s="229">
        <v>0</v>
      </c>
      <c r="T343" s="230">
        <f>S343*H343</f>
        <v>0</v>
      </c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R343" s="231" t="s">
        <v>385</v>
      </c>
      <c r="AT343" s="231" t="s">
        <v>364</v>
      </c>
      <c r="AU343" s="231" t="s">
        <v>79</v>
      </c>
      <c r="AY343" s="19" t="s">
        <v>141</v>
      </c>
      <c r="BE343" s="232">
        <f>IF(N343="základní",J343,0)</f>
        <v>0</v>
      </c>
      <c r="BF343" s="232">
        <f>IF(N343="snížená",J343,0)</f>
        <v>0</v>
      </c>
      <c r="BG343" s="232">
        <f>IF(N343="zákl. přenesená",J343,0)</f>
        <v>0</v>
      </c>
      <c r="BH343" s="232">
        <f>IF(N343="sníž. přenesená",J343,0)</f>
        <v>0</v>
      </c>
      <c r="BI343" s="232">
        <f>IF(N343="nulová",J343,0)</f>
        <v>0</v>
      </c>
      <c r="BJ343" s="19" t="s">
        <v>77</v>
      </c>
      <c r="BK343" s="232">
        <f>ROUND(I343*H343,2)</f>
        <v>0</v>
      </c>
      <c r="BL343" s="19" t="s">
        <v>293</v>
      </c>
      <c r="BM343" s="231" t="s">
        <v>917</v>
      </c>
    </row>
    <row r="344" s="14" customFormat="1">
      <c r="A344" s="14"/>
      <c r="B344" s="250"/>
      <c r="C344" s="251"/>
      <c r="D344" s="235" t="s">
        <v>170</v>
      </c>
      <c r="E344" s="252" t="s">
        <v>19</v>
      </c>
      <c r="F344" s="253" t="s">
        <v>918</v>
      </c>
      <c r="G344" s="251"/>
      <c r="H344" s="252" t="s">
        <v>19</v>
      </c>
      <c r="I344" s="254"/>
      <c r="J344" s="251"/>
      <c r="K344" s="251"/>
      <c r="L344" s="255"/>
      <c r="M344" s="256"/>
      <c r="N344" s="257"/>
      <c r="O344" s="257"/>
      <c r="P344" s="257"/>
      <c r="Q344" s="257"/>
      <c r="R344" s="257"/>
      <c r="S344" s="257"/>
      <c r="T344" s="258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59" t="s">
        <v>170</v>
      </c>
      <c r="AU344" s="259" t="s">
        <v>79</v>
      </c>
      <c r="AV344" s="14" t="s">
        <v>77</v>
      </c>
      <c r="AW344" s="14" t="s">
        <v>31</v>
      </c>
      <c r="AX344" s="14" t="s">
        <v>69</v>
      </c>
      <c r="AY344" s="259" t="s">
        <v>141</v>
      </c>
    </row>
    <row r="345" s="13" customFormat="1">
      <c r="A345" s="13"/>
      <c r="B345" s="233"/>
      <c r="C345" s="234"/>
      <c r="D345" s="235" t="s">
        <v>170</v>
      </c>
      <c r="E345" s="236" t="s">
        <v>19</v>
      </c>
      <c r="F345" s="237" t="s">
        <v>913</v>
      </c>
      <c r="G345" s="234"/>
      <c r="H345" s="238">
        <v>2536.5</v>
      </c>
      <c r="I345" s="239"/>
      <c r="J345" s="234"/>
      <c r="K345" s="234"/>
      <c r="L345" s="240"/>
      <c r="M345" s="241"/>
      <c r="N345" s="242"/>
      <c r="O345" s="242"/>
      <c r="P345" s="242"/>
      <c r="Q345" s="242"/>
      <c r="R345" s="242"/>
      <c r="S345" s="242"/>
      <c r="T345" s="24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44" t="s">
        <v>170</v>
      </c>
      <c r="AU345" s="244" t="s">
        <v>79</v>
      </c>
      <c r="AV345" s="13" t="s">
        <v>79</v>
      </c>
      <c r="AW345" s="13" t="s">
        <v>31</v>
      </c>
      <c r="AX345" s="13" t="s">
        <v>77</v>
      </c>
      <c r="AY345" s="244" t="s">
        <v>141</v>
      </c>
    </row>
    <row r="346" s="2" customFormat="1" ht="24" customHeight="1">
      <c r="A346" s="40"/>
      <c r="B346" s="41"/>
      <c r="C346" s="220" t="s">
        <v>919</v>
      </c>
      <c r="D346" s="220" t="s">
        <v>144</v>
      </c>
      <c r="E346" s="221" t="s">
        <v>920</v>
      </c>
      <c r="F346" s="222" t="s">
        <v>921</v>
      </c>
      <c r="G346" s="223" t="s">
        <v>252</v>
      </c>
      <c r="H346" s="224">
        <v>2.9470000000000001</v>
      </c>
      <c r="I346" s="225"/>
      <c r="J346" s="226">
        <f>ROUND(I346*H346,2)</f>
        <v>0</v>
      </c>
      <c r="K346" s="222" t="s">
        <v>197</v>
      </c>
      <c r="L346" s="46"/>
      <c r="M346" s="245" t="s">
        <v>19</v>
      </c>
      <c r="N346" s="246" t="s">
        <v>40</v>
      </c>
      <c r="O346" s="247"/>
      <c r="P346" s="248">
        <f>O346*H346</f>
        <v>0</v>
      </c>
      <c r="Q346" s="248">
        <v>0</v>
      </c>
      <c r="R346" s="248">
        <f>Q346*H346</f>
        <v>0</v>
      </c>
      <c r="S346" s="248">
        <v>0</v>
      </c>
      <c r="T346" s="249">
        <f>S346*H346</f>
        <v>0</v>
      </c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R346" s="231" t="s">
        <v>293</v>
      </c>
      <c r="AT346" s="231" t="s">
        <v>144</v>
      </c>
      <c r="AU346" s="231" t="s">
        <v>79</v>
      </c>
      <c r="AY346" s="19" t="s">
        <v>141</v>
      </c>
      <c r="BE346" s="232">
        <f>IF(N346="základní",J346,0)</f>
        <v>0</v>
      </c>
      <c r="BF346" s="232">
        <f>IF(N346="snížená",J346,0)</f>
        <v>0</v>
      </c>
      <c r="BG346" s="232">
        <f>IF(N346="zákl. přenesená",J346,0)</f>
        <v>0</v>
      </c>
      <c r="BH346" s="232">
        <f>IF(N346="sníž. přenesená",J346,0)</f>
        <v>0</v>
      </c>
      <c r="BI346" s="232">
        <f>IF(N346="nulová",J346,0)</f>
        <v>0</v>
      </c>
      <c r="BJ346" s="19" t="s">
        <v>77</v>
      </c>
      <c r="BK346" s="232">
        <f>ROUND(I346*H346,2)</f>
        <v>0</v>
      </c>
      <c r="BL346" s="19" t="s">
        <v>293</v>
      </c>
      <c r="BM346" s="231" t="s">
        <v>922</v>
      </c>
    </row>
    <row r="347" s="2" customFormat="1" ht="6.96" customHeight="1">
      <c r="A347" s="40"/>
      <c r="B347" s="61"/>
      <c r="C347" s="62"/>
      <c r="D347" s="62"/>
      <c r="E347" s="62"/>
      <c r="F347" s="62"/>
      <c r="G347" s="62"/>
      <c r="H347" s="62"/>
      <c r="I347" s="168"/>
      <c r="J347" s="62"/>
      <c r="K347" s="62"/>
      <c r="L347" s="46"/>
      <c r="M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</row>
  </sheetData>
  <sheetProtection sheet="1" autoFilter="0" formatColumns="0" formatRows="0" objects="1" scenarios="1" spinCount="100000" saltValue="Ngj7jZDKQByAJ+1Q6TAcMZD+SnhmVbas/uZ8lKYjH29v1GxN+rvglh4JBIgOB2mG4CE7MXuFh/WtXTrXIDPSaQ==" hashValue="1TGubkuDT3X43IWzvvBDVprqV35LhZ6j7fopU/8CO4Eee/ivP3HWDTecaw8lwuqovb7QQhMDGxnrTJBydW5RSQ==" algorithmName="SHA-512" password="CC35"/>
  <autoFilter ref="C91:K346"/>
  <mergeCells count="9">
    <mergeCell ref="E7:H7"/>
    <mergeCell ref="E9:H9"/>
    <mergeCell ref="E18:H18"/>
    <mergeCell ref="E27:H27"/>
    <mergeCell ref="E48:H48"/>
    <mergeCell ref="E50:H50"/>
    <mergeCell ref="E82:H82"/>
    <mergeCell ref="E84:H8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30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94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2"/>
      <c r="AT3" s="19" t="s">
        <v>79</v>
      </c>
    </row>
    <row r="4" s="1" customFormat="1" ht="24.96" customHeight="1">
      <c r="B4" s="22"/>
      <c r="D4" s="134" t="s">
        <v>113</v>
      </c>
      <c r="I4" s="130"/>
      <c r="L4" s="22"/>
      <c r="M4" s="135" t="s">
        <v>10</v>
      </c>
      <c r="AT4" s="19" t="s">
        <v>4</v>
      </c>
    </row>
    <row r="5" s="1" customFormat="1" ht="6.96" customHeight="1">
      <c r="B5" s="22"/>
      <c r="I5" s="130"/>
      <c r="L5" s="22"/>
    </row>
    <row r="6" s="1" customFormat="1" ht="12" customHeight="1">
      <c r="B6" s="22"/>
      <c r="D6" s="136" t="s">
        <v>16</v>
      </c>
      <c r="I6" s="130"/>
      <c r="L6" s="22"/>
    </row>
    <row r="7" s="1" customFormat="1" ht="16.5" customHeight="1">
      <c r="B7" s="22"/>
      <c r="E7" s="137" t="str">
        <f>'Rekapitulace stavby'!K6</f>
        <v>Most Zlíchov</v>
      </c>
      <c r="F7" s="136"/>
      <c r="G7" s="136"/>
      <c r="H7" s="136"/>
      <c r="I7" s="130"/>
      <c r="L7" s="22"/>
    </row>
    <row r="8" s="2" customFormat="1" ht="12" customHeight="1">
      <c r="A8" s="40"/>
      <c r="B8" s="46"/>
      <c r="C8" s="40"/>
      <c r="D8" s="136" t="s">
        <v>114</v>
      </c>
      <c r="E8" s="40"/>
      <c r="F8" s="40"/>
      <c r="G8" s="40"/>
      <c r="H8" s="40"/>
      <c r="I8" s="138"/>
      <c r="J8" s="40"/>
      <c r="K8" s="40"/>
      <c r="L8" s="1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0" t="s">
        <v>923</v>
      </c>
      <c r="F9" s="40"/>
      <c r="G9" s="40"/>
      <c r="H9" s="40"/>
      <c r="I9" s="138"/>
      <c r="J9" s="40"/>
      <c r="K9" s="40"/>
      <c r="L9" s="1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8"/>
      <c r="J10" s="40"/>
      <c r="K10" s="40"/>
      <c r="L10" s="1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6" t="s">
        <v>18</v>
      </c>
      <c r="E11" s="40"/>
      <c r="F11" s="141" t="s">
        <v>19</v>
      </c>
      <c r="G11" s="40"/>
      <c r="H11" s="40"/>
      <c r="I11" s="142" t="s">
        <v>20</v>
      </c>
      <c r="J11" s="141" t="s">
        <v>19</v>
      </c>
      <c r="K11" s="40"/>
      <c r="L11" s="1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6" t="s">
        <v>21</v>
      </c>
      <c r="E12" s="40"/>
      <c r="F12" s="141" t="s">
        <v>22</v>
      </c>
      <c r="G12" s="40"/>
      <c r="H12" s="40"/>
      <c r="I12" s="142" t="s">
        <v>23</v>
      </c>
      <c r="J12" s="143" t="str">
        <f>'Rekapitulace stavby'!AN8</f>
        <v>13. 5. 2019</v>
      </c>
      <c r="K12" s="40"/>
      <c r="L12" s="13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38"/>
      <c r="J13" s="40"/>
      <c r="K13" s="40"/>
      <c r="L13" s="13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6" t="s">
        <v>25</v>
      </c>
      <c r="E14" s="40"/>
      <c r="F14" s="40"/>
      <c r="G14" s="40"/>
      <c r="H14" s="40"/>
      <c r="I14" s="142" t="s">
        <v>26</v>
      </c>
      <c r="J14" s="141" t="str">
        <f>IF('Rekapitulace stavby'!AN10="","",'Rekapitulace stavby'!AN10)</f>
        <v/>
      </c>
      <c r="K14" s="40"/>
      <c r="L14" s="13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1" t="str">
        <f>IF('Rekapitulace stavby'!E11="","",'Rekapitulace stavby'!E11)</f>
        <v xml:space="preserve"> </v>
      </c>
      <c r="F15" s="40"/>
      <c r="G15" s="40"/>
      <c r="H15" s="40"/>
      <c r="I15" s="142" t="s">
        <v>27</v>
      </c>
      <c r="J15" s="141" t="str">
        <f>IF('Rekapitulace stavby'!AN11="","",'Rekapitulace stavby'!AN11)</f>
        <v/>
      </c>
      <c r="K15" s="40"/>
      <c r="L15" s="13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8"/>
      <c r="J16" s="40"/>
      <c r="K16" s="40"/>
      <c r="L16" s="13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6" t="s">
        <v>28</v>
      </c>
      <c r="E17" s="40"/>
      <c r="F17" s="40"/>
      <c r="G17" s="40"/>
      <c r="H17" s="40"/>
      <c r="I17" s="142" t="s">
        <v>26</v>
      </c>
      <c r="J17" s="35" t="str">
        <f>'Rekapitulace stavby'!AN13</f>
        <v>Vyplň údaj</v>
      </c>
      <c r="K17" s="40"/>
      <c r="L17" s="13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41"/>
      <c r="G18" s="141"/>
      <c r="H18" s="141"/>
      <c r="I18" s="142" t="s">
        <v>27</v>
      </c>
      <c r="J18" s="35" t="str">
        <f>'Rekapitulace stavby'!AN14</f>
        <v>Vyplň údaj</v>
      </c>
      <c r="K18" s="40"/>
      <c r="L18" s="13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8"/>
      <c r="J19" s="40"/>
      <c r="K19" s="40"/>
      <c r="L19" s="13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6" t="s">
        <v>30</v>
      </c>
      <c r="E20" s="40"/>
      <c r="F20" s="40"/>
      <c r="G20" s="40"/>
      <c r="H20" s="40"/>
      <c r="I20" s="142" t="s">
        <v>26</v>
      </c>
      <c r="J20" s="141" t="str">
        <f>IF('Rekapitulace stavby'!AN16="","",'Rekapitulace stavby'!AN16)</f>
        <v/>
      </c>
      <c r="K20" s="40"/>
      <c r="L20" s="13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1" t="str">
        <f>IF('Rekapitulace stavby'!E17="","",'Rekapitulace stavby'!E17)</f>
        <v xml:space="preserve"> </v>
      </c>
      <c r="F21" s="40"/>
      <c r="G21" s="40"/>
      <c r="H21" s="40"/>
      <c r="I21" s="142" t="s">
        <v>27</v>
      </c>
      <c r="J21" s="141" t="str">
        <f>IF('Rekapitulace stavby'!AN17="","",'Rekapitulace stavby'!AN17)</f>
        <v/>
      </c>
      <c r="K21" s="40"/>
      <c r="L21" s="13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8"/>
      <c r="J22" s="40"/>
      <c r="K22" s="40"/>
      <c r="L22" s="13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6" t="s">
        <v>32</v>
      </c>
      <c r="E23" s="40"/>
      <c r="F23" s="40"/>
      <c r="G23" s="40"/>
      <c r="H23" s="40"/>
      <c r="I23" s="142" t="s">
        <v>26</v>
      </c>
      <c r="J23" s="141" t="str">
        <f>IF('Rekapitulace stavby'!AN19="","",'Rekapitulace stavby'!AN19)</f>
        <v/>
      </c>
      <c r="K23" s="40"/>
      <c r="L23" s="13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1" t="str">
        <f>IF('Rekapitulace stavby'!E20="","",'Rekapitulace stavby'!E20)</f>
        <v xml:space="preserve"> </v>
      </c>
      <c r="F24" s="40"/>
      <c r="G24" s="40"/>
      <c r="H24" s="40"/>
      <c r="I24" s="142" t="s">
        <v>27</v>
      </c>
      <c r="J24" s="141" t="str">
        <f>IF('Rekapitulace stavby'!AN20="","",'Rekapitulace stavby'!AN20)</f>
        <v/>
      </c>
      <c r="K24" s="40"/>
      <c r="L24" s="1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8"/>
      <c r="J25" s="40"/>
      <c r="K25" s="40"/>
      <c r="L25" s="1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6" t="s">
        <v>33</v>
      </c>
      <c r="E26" s="40"/>
      <c r="F26" s="40"/>
      <c r="G26" s="40"/>
      <c r="H26" s="40"/>
      <c r="I26" s="138"/>
      <c r="J26" s="40"/>
      <c r="K26" s="40"/>
      <c r="L26" s="1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4"/>
      <c r="B27" s="145"/>
      <c r="C27" s="144"/>
      <c r="D27" s="144"/>
      <c r="E27" s="146" t="s">
        <v>19</v>
      </c>
      <c r="F27" s="146"/>
      <c r="G27" s="146"/>
      <c r="H27" s="146"/>
      <c r="I27" s="147"/>
      <c r="J27" s="144"/>
      <c r="K27" s="144"/>
      <c r="L27" s="148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8"/>
      <c r="J28" s="40"/>
      <c r="K28" s="40"/>
      <c r="L28" s="1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9"/>
      <c r="E29" s="149"/>
      <c r="F29" s="149"/>
      <c r="G29" s="149"/>
      <c r="H29" s="149"/>
      <c r="I29" s="150"/>
      <c r="J29" s="149"/>
      <c r="K29" s="149"/>
      <c r="L29" s="13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1" t="s">
        <v>35</v>
      </c>
      <c r="E30" s="40"/>
      <c r="F30" s="40"/>
      <c r="G30" s="40"/>
      <c r="H30" s="40"/>
      <c r="I30" s="138"/>
      <c r="J30" s="152">
        <f>ROUND(J86, 2)</f>
        <v>0</v>
      </c>
      <c r="K30" s="40"/>
      <c r="L30" s="13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9"/>
      <c r="E31" s="149"/>
      <c r="F31" s="149"/>
      <c r="G31" s="149"/>
      <c r="H31" s="149"/>
      <c r="I31" s="150"/>
      <c r="J31" s="149"/>
      <c r="K31" s="149"/>
      <c r="L31" s="13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3" t="s">
        <v>37</v>
      </c>
      <c r="G32" s="40"/>
      <c r="H32" s="40"/>
      <c r="I32" s="154" t="s">
        <v>36</v>
      </c>
      <c r="J32" s="153" t="s">
        <v>38</v>
      </c>
      <c r="K32" s="40"/>
      <c r="L32" s="13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5" t="s">
        <v>39</v>
      </c>
      <c r="E33" s="136" t="s">
        <v>40</v>
      </c>
      <c r="F33" s="156">
        <f>ROUND((SUM(BE86:BE126)),  2)</f>
        <v>0</v>
      </c>
      <c r="G33" s="40"/>
      <c r="H33" s="40"/>
      <c r="I33" s="157">
        <v>0.20999999999999999</v>
      </c>
      <c r="J33" s="156">
        <f>ROUND(((SUM(BE86:BE126))*I33),  2)</f>
        <v>0</v>
      </c>
      <c r="K33" s="40"/>
      <c r="L33" s="13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6" t="s">
        <v>41</v>
      </c>
      <c r="F34" s="156">
        <f>ROUND((SUM(BF86:BF126)),  2)</f>
        <v>0</v>
      </c>
      <c r="G34" s="40"/>
      <c r="H34" s="40"/>
      <c r="I34" s="157">
        <v>0.14999999999999999</v>
      </c>
      <c r="J34" s="156">
        <f>ROUND(((SUM(BF86:BF126))*I34),  2)</f>
        <v>0</v>
      </c>
      <c r="K34" s="40"/>
      <c r="L34" s="13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6" t="s">
        <v>42</v>
      </c>
      <c r="F35" s="156">
        <f>ROUND((SUM(BG86:BG126)),  2)</f>
        <v>0</v>
      </c>
      <c r="G35" s="40"/>
      <c r="H35" s="40"/>
      <c r="I35" s="157">
        <v>0.20999999999999999</v>
      </c>
      <c r="J35" s="156">
        <f>0</f>
        <v>0</v>
      </c>
      <c r="K35" s="40"/>
      <c r="L35" s="13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6" t="s">
        <v>43</v>
      </c>
      <c r="F36" s="156">
        <f>ROUND((SUM(BH86:BH126)),  2)</f>
        <v>0</v>
      </c>
      <c r="G36" s="40"/>
      <c r="H36" s="40"/>
      <c r="I36" s="157">
        <v>0.14999999999999999</v>
      </c>
      <c r="J36" s="156">
        <f>0</f>
        <v>0</v>
      </c>
      <c r="K36" s="40"/>
      <c r="L36" s="13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6" t="s">
        <v>44</v>
      </c>
      <c r="F37" s="156">
        <f>ROUND((SUM(BI86:BI126)),  2)</f>
        <v>0</v>
      </c>
      <c r="G37" s="40"/>
      <c r="H37" s="40"/>
      <c r="I37" s="157">
        <v>0</v>
      </c>
      <c r="J37" s="156">
        <f>0</f>
        <v>0</v>
      </c>
      <c r="K37" s="40"/>
      <c r="L37" s="13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8"/>
      <c r="J38" s="40"/>
      <c r="K38" s="40"/>
      <c r="L38" s="13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8"/>
      <c r="D39" s="159" t="s">
        <v>45</v>
      </c>
      <c r="E39" s="160"/>
      <c r="F39" s="160"/>
      <c r="G39" s="161" t="s">
        <v>46</v>
      </c>
      <c r="H39" s="162" t="s">
        <v>47</v>
      </c>
      <c r="I39" s="163"/>
      <c r="J39" s="164">
        <f>SUM(J30:J37)</f>
        <v>0</v>
      </c>
      <c r="K39" s="165"/>
      <c r="L39" s="13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13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1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116</v>
      </c>
      <c r="D45" s="42"/>
      <c r="E45" s="42"/>
      <c r="F45" s="42"/>
      <c r="G45" s="42"/>
      <c r="H45" s="42"/>
      <c r="I45" s="138"/>
      <c r="J45" s="42"/>
      <c r="K45" s="42"/>
      <c r="L45" s="13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8"/>
      <c r="J46" s="42"/>
      <c r="K46" s="42"/>
      <c r="L46" s="1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138"/>
      <c r="J47" s="42"/>
      <c r="K47" s="42"/>
      <c r="L47" s="13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2" t="str">
        <f>E7</f>
        <v>Most Zlíchov</v>
      </c>
      <c r="F48" s="34"/>
      <c r="G48" s="34"/>
      <c r="H48" s="34"/>
      <c r="I48" s="138"/>
      <c r="J48" s="42"/>
      <c r="K48" s="42"/>
      <c r="L48" s="13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114</v>
      </c>
      <c r="D49" s="42"/>
      <c r="E49" s="42"/>
      <c r="F49" s="42"/>
      <c r="G49" s="42"/>
      <c r="H49" s="42"/>
      <c r="I49" s="138"/>
      <c r="J49" s="42"/>
      <c r="K49" s="42"/>
      <c r="L49" s="13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202 - KABELOVODY</v>
      </c>
      <c r="F50" s="42"/>
      <c r="G50" s="42"/>
      <c r="H50" s="42"/>
      <c r="I50" s="138"/>
      <c r="J50" s="42"/>
      <c r="K50" s="42"/>
      <c r="L50" s="13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8"/>
      <c r="J51" s="42"/>
      <c r="K51" s="42"/>
      <c r="L51" s="13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 xml:space="preserve"> </v>
      </c>
      <c r="G52" s="42"/>
      <c r="H52" s="42"/>
      <c r="I52" s="142" t="s">
        <v>23</v>
      </c>
      <c r="J52" s="74" t="str">
        <f>IF(J12="","",J12)</f>
        <v>13. 5. 2019</v>
      </c>
      <c r="K52" s="42"/>
      <c r="L52" s="13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8"/>
      <c r="J53" s="42"/>
      <c r="K53" s="42"/>
      <c r="L53" s="13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 xml:space="preserve"> </v>
      </c>
      <c r="G54" s="42"/>
      <c r="H54" s="42"/>
      <c r="I54" s="142" t="s">
        <v>30</v>
      </c>
      <c r="J54" s="38" t="str">
        <f>E21</f>
        <v xml:space="preserve"> </v>
      </c>
      <c r="K54" s="42"/>
      <c r="L54" s="13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28</v>
      </c>
      <c r="D55" s="42"/>
      <c r="E55" s="42"/>
      <c r="F55" s="29" t="str">
        <f>IF(E18="","",E18)</f>
        <v>Vyplň údaj</v>
      </c>
      <c r="G55" s="42"/>
      <c r="H55" s="42"/>
      <c r="I55" s="142" t="s">
        <v>32</v>
      </c>
      <c r="J55" s="38" t="str">
        <f>E24</f>
        <v xml:space="preserve"> </v>
      </c>
      <c r="K55" s="42"/>
      <c r="L55" s="13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8"/>
      <c r="J56" s="42"/>
      <c r="K56" s="42"/>
      <c r="L56" s="13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117</v>
      </c>
      <c r="D57" s="174"/>
      <c r="E57" s="174"/>
      <c r="F57" s="174"/>
      <c r="G57" s="174"/>
      <c r="H57" s="174"/>
      <c r="I57" s="175"/>
      <c r="J57" s="176" t="s">
        <v>118</v>
      </c>
      <c r="K57" s="174"/>
      <c r="L57" s="13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8"/>
      <c r="J58" s="42"/>
      <c r="K58" s="42"/>
      <c r="L58" s="13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67</v>
      </c>
      <c r="D59" s="42"/>
      <c r="E59" s="42"/>
      <c r="F59" s="42"/>
      <c r="G59" s="42"/>
      <c r="H59" s="42"/>
      <c r="I59" s="138"/>
      <c r="J59" s="104">
        <f>J86</f>
        <v>0</v>
      </c>
      <c r="K59" s="42"/>
      <c r="L59" s="13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119</v>
      </c>
    </row>
    <row r="60" s="9" customFormat="1" ht="24.96" customHeight="1">
      <c r="A60" s="9"/>
      <c r="B60" s="178"/>
      <c r="C60" s="179"/>
      <c r="D60" s="180" t="s">
        <v>184</v>
      </c>
      <c r="E60" s="181"/>
      <c r="F60" s="181"/>
      <c r="G60" s="181"/>
      <c r="H60" s="181"/>
      <c r="I60" s="182"/>
      <c r="J60" s="183">
        <f>J87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186</v>
      </c>
      <c r="E61" s="188"/>
      <c r="F61" s="188"/>
      <c r="G61" s="188"/>
      <c r="H61" s="188"/>
      <c r="I61" s="189"/>
      <c r="J61" s="190">
        <f>J88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5"/>
      <c r="C62" s="186"/>
      <c r="D62" s="187" t="s">
        <v>188</v>
      </c>
      <c r="E62" s="188"/>
      <c r="F62" s="188"/>
      <c r="G62" s="188"/>
      <c r="H62" s="188"/>
      <c r="I62" s="189"/>
      <c r="J62" s="190">
        <f>J93</f>
        <v>0</v>
      </c>
      <c r="K62" s="186"/>
      <c r="L62" s="19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9" customFormat="1" ht="24.96" customHeight="1">
      <c r="A63" s="9"/>
      <c r="B63" s="178"/>
      <c r="C63" s="179"/>
      <c r="D63" s="180" t="s">
        <v>189</v>
      </c>
      <c r="E63" s="181"/>
      <c r="F63" s="181"/>
      <c r="G63" s="181"/>
      <c r="H63" s="181"/>
      <c r="I63" s="182"/>
      <c r="J63" s="183">
        <f>J95</f>
        <v>0</v>
      </c>
      <c r="K63" s="179"/>
      <c r="L63" s="184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10" customFormat="1" ht="19.92" customHeight="1">
      <c r="A64" s="10"/>
      <c r="B64" s="185"/>
      <c r="C64" s="186"/>
      <c r="D64" s="187" t="s">
        <v>530</v>
      </c>
      <c r="E64" s="188"/>
      <c r="F64" s="188"/>
      <c r="G64" s="188"/>
      <c r="H64" s="188"/>
      <c r="I64" s="189"/>
      <c r="J64" s="190">
        <f>J96</f>
        <v>0</v>
      </c>
      <c r="K64" s="186"/>
      <c r="L64" s="1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9" customFormat="1" ht="24.96" customHeight="1">
      <c r="A65" s="9"/>
      <c r="B65" s="178"/>
      <c r="C65" s="179"/>
      <c r="D65" s="180" t="s">
        <v>424</v>
      </c>
      <c r="E65" s="181"/>
      <c r="F65" s="181"/>
      <c r="G65" s="181"/>
      <c r="H65" s="181"/>
      <c r="I65" s="182"/>
      <c r="J65" s="183">
        <f>J108</f>
        <v>0</v>
      </c>
      <c r="K65" s="179"/>
      <c r="L65" s="184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10" customFormat="1" ht="19.92" customHeight="1">
      <c r="A66" s="10"/>
      <c r="B66" s="185"/>
      <c r="C66" s="186"/>
      <c r="D66" s="187" t="s">
        <v>425</v>
      </c>
      <c r="E66" s="188"/>
      <c r="F66" s="188"/>
      <c r="G66" s="188"/>
      <c r="H66" s="188"/>
      <c r="I66" s="189"/>
      <c r="J66" s="190">
        <f>J109</f>
        <v>0</v>
      </c>
      <c r="K66" s="186"/>
      <c r="L66" s="19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40"/>
      <c r="B67" s="41"/>
      <c r="C67" s="42"/>
      <c r="D67" s="42"/>
      <c r="E67" s="42"/>
      <c r="F67" s="42"/>
      <c r="G67" s="42"/>
      <c r="H67" s="42"/>
      <c r="I67" s="138"/>
      <c r="J67" s="42"/>
      <c r="K67" s="42"/>
      <c r="L67" s="139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6.96" customHeight="1">
      <c r="A68" s="40"/>
      <c r="B68" s="61"/>
      <c r="C68" s="62"/>
      <c r="D68" s="62"/>
      <c r="E68" s="62"/>
      <c r="F68" s="62"/>
      <c r="G68" s="62"/>
      <c r="H68" s="62"/>
      <c r="I68" s="168"/>
      <c r="J68" s="62"/>
      <c r="K68" s="62"/>
      <c r="L68" s="139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72" s="2" customFormat="1" ht="6.96" customHeight="1">
      <c r="A72" s="40"/>
      <c r="B72" s="63"/>
      <c r="C72" s="64"/>
      <c r="D72" s="64"/>
      <c r="E72" s="64"/>
      <c r="F72" s="64"/>
      <c r="G72" s="64"/>
      <c r="H72" s="64"/>
      <c r="I72" s="171"/>
      <c r="J72" s="64"/>
      <c r="K72" s="64"/>
      <c r="L72" s="13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24.96" customHeight="1">
      <c r="A73" s="40"/>
      <c r="B73" s="41"/>
      <c r="C73" s="25" t="s">
        <v>125</v>
      </c>
      <c r="D73" s="42"/>
      <c r="E73" s="42"/>
      <c r="F73" s="42"/>
      <c r="G73" s="42"/>
      <c r="H73" s="42"/>
      <c r="I73" s="138"/>
      <c r="J73" s="42"/>
      <c r="K73" s="42"/>
      <c r="L73" s="13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138"/>
      <c r="J74" s="42"/>
      <c r="K74" s="42"/>
      <c r="L74" s="13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16</v>
      </c>
      <c r="D75" s="42"/>
      <c r="E75" s="42"/>
      <c r="F75" s="42"/>
      <c r="G75" s="42"/>
      <c r="H75" s="42"/>
      <c r="I75" s="138"/>
      <c r="J75" s="42"/>
      <c r="K75" s="42"/>
      <c r="L75" s="13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6.5" customHeight="1">
      <c r="A76" s="40"/>
      <c r="B76" s="41"/>
      <c r="C76" s="42"/>
      <c r="D76" s="42"/>
      <c r="E76" s="172" t="str">
        <f>E7</f>
        <v>Most Zlíchov</v>
      </c>
      <c r="F76" s="34"/>
      <c r="G76" s="34"/>
      <c r="H76" s="34"/>
      <c r="I76" s="138"/>
      <c r="J76" s="42"/>
      <c r="K76" s="42"/>
      <c r="L76" s="13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114</v>
      </c>
      <c r="D77" s="42"/>
      <c r="E77" s="42"/>
      <c r="F77" s="42"/>
      <c r="G77" s="42"/>
      <c r="H77" s="42"/>
      <c r="I77" s="138"/>
      <c r="J77" s="42"/>
      <c r="K77" s="42"/>
      <c r="L77" s="13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6.5" customHeight="1">
      <c r="A78" s="40"/>
      <c r="B78" s="41"/>
      <c r="C78" s="42"/>
      <c r="D78" s="42"/>
      <c r="E78" s="71" t="str">
        <f>E9</f>
        <v>SO 202 - KABELOVODY</v>
      </c>
      <c r="F78" s="42"/>
      <c r="G78" s="42"/>
      <c r="H78" s="42"/>
      <c r="I78" s="138"/>
      <c r="J78" s="42"/>
      <c r="K78" s="42"/>
      <c r="L78" s="13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138"/>
      <c r="J79" s="42"/>
      <c r="K79" s="42"/>
      <c r="L79" s="13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21</v>
      </c>
      <c r="D80" s="42"/>
      <c r="E80" s="42"/>
      <c r="F80" s="29" t="str">
        <f>F12</f>
        <v xml:space="preserve"> </v>
      </c>
      <c r="G80" s="42"/>
      <c r="H80" s="42"/>
      <c r="I80" s="142" t="s">
        <v>23</v>
      </c>
      <c r="J80" s="74" t="str">
        <f>IF(J12="","",J12)</f>
        <v>13. 5. 2019</v>
      </c>
      <c r="K80" s="42"/>
      <c r="L80" s="13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138"/>
      <c r="J81" s="42"/>
      <c r="K81" s="42"/>
      <c r="L81" s="13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25</v>
      </c>
      <c r="D82" s="42"/>
      <c r="E82" s="42"/>
      <c r="F82" s="29" t="str">
        <f>E15</f>
        <v xml:space="preserve"> </v>
      </c>
      <c r="G82" s="42"/>
      <c r="H82" s="42"/>
      <c r="I82" s="142" t="s">
        <v>30</v>
      </c>
      <c r="J82" s="38" t="str">
        <f>E21</f>
        <v xml:space="preserve"> </v>
      </c>
      <c r="K82" s="42"/>
      <c r="L82" s="13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15" customHeight="1">
      <c r="A83" s="40"/>
      <c r="B83" s="41"/>
      <c r="C83" s="34" t="s">
        <v>28</v>
      </c>
      <c r="D83" s="42"/>
      <c r="E83" s="42"/>
      <c r="F83" s="29" t="str">
        <f>IF(E18="","",E18)</f>
        <v>Vyplň údaj</v>
      </c>
      <c r="G83" s="42"/>
      <c r="H83" s="42"/>
      <c r="I83" s="142" t="s">
        <v>32</v>
      </c>
      <c r="J83" s="38" t="str">
        <f>E24</f>
        <v xml:space="preserve"> </v>
      </c>
      <c r="K83" s="42"/>
      <c r="L83" s="13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0.32" customHeight="1">
      <c r="A84" s="40"/>
      <c r="B84" s="41"/>
      <c r="C84" s="42"/>
      <c r="D84" s="42"/>
      <c r="E84" s="42"/>
      <c r="F84" s="42"/>
      <c r="G84" s="42"/>
      <c r="H84" s="42"/>
      <c r="I84" s="138"/>
      <c r="J84" s="42"/>
      <c r="K84" s="42"/>
      <c r="L84" s="13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11" customFormat="1" ht="29.28" customHeight="1">
      <c r="A85" s="192"/>
      <c r="B85" s="193"/>
      <c r="C85" s="194" t="s">
        <v>126</v>
      </c>
      <c r="D85" s="195" t="s">
        <v>54</v>
      </c>
      <c r="E85" s="195" t="s">
        <v>50</v>
      </c>
      <c r="F85" s="195" t="s">
        <v>51</v>
      </c>
      <c r="G85" s="195" t="s">
        <v>127</v>
      </c>
      <c r="H85" s="195" t="s">
        <v>128</v>
      </c>
      <c r="I85" s="196" t="s">
        <v>129</v>
      </c>
      <c r="J85" s="195" t="s">
        <v>118</v>
      </c>
      <c r="K85" s="197" t="s">
        <v>130</v>
      </c>
      <c r="L85" s="198"/>
      <c r="M85" s="94" t="s">
        <v>19</v>
      </c>
      <c r="N85" s="95" t="s">
        <v>39</v>
      </c>
      <c r="O85" s="95" t="s">
        <v>131</v>
      </c>
      <c r="P85" s="95" t="s">
        <v>132</v>
      </c>
      <c r="Q85" s="95" t="s">
        <v>133</v>
      </c>
      <c r="R85" s="95" t="s">
        <v>134</v>
      </c>
      <c r="S85" s="95" t="s">
        <v>135</v>
      </c>
      <c r="T85" s="96" t="s">
        <v>136</v>
      </c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</row>
    <row r="86" s="2" customFormat="1" ht="22.8" customHeight="1">
      <c r="A86" s="40"/>
      <c r="B86" s="41"/>
      <c r="C86" s="101" t="s">
        <v>137</v>
      </c>
      <c r="D86" s="42"/>
      <c r="E86" s="42"/>
      <c r="F86" s="42"/>
      <c r="G86" s="42"/>
      <c r="H86" s="42"/>
      <c r="I86" s="138"/>
      <c r="J86" s="199">
        <f>BK86</f>
        <v>0</v>
      </c>
      <c r="K86" s="42"/>
      <c r="L86" s="46"/>
      <c r="M86" s="97"/>
      <c r="N86" s="200"/>
      <c r="O86" s="98"/>
      <c r="P86" s="201">
        <f>P87+P95+P108</f>
        <v>0</v>
      </c>
      <c r="Q86" s="98"/>
      <c r="R86" s="201">
        <f>R87+R95+R108</f>
        <v>7.8848000000000011</v>
      </c>
      <c r="S86" s="98"/>
      <c r="T86" s="202">
        <f>T87+T95+T108</f>
        <v>0</v>
      </c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T86" s="19" t="s">
        <v>68</v>
      </c>
      <c r="AU86" s="19" t="s">
        <v>119</v>
      </c>
      <c r="BK86" s="203">
        <f>BK87+BK95+BK108</f>
        <v>0</v>
      </c>
    </row>
    <row r="87" s="12" customFormat="1" ht="25.92" customHeight="1">
      <c r="A87" s="12"/>
      <c r="B87" s="204"/>
      <c r="C87" s="205"/>
      <c r="D87" s="206" t="s">
        <v>68</v>
      </c>
      <c r="E87" s="207" t="s">
        <v>191</v>
      </c>
      <c r="F87" s="207" t="s">
        <v>192</v>
      </c>
      <c r="G87" s="205"/>
      <c r="H87" s="205"/>
      <c r="I87" s="208"/>
      <c r="J87" s="209">
        <f>BK87</f>
        <v>0</v>
      </c>
      <c r="K87" s="205"/>
      <c r="L87" s="210"/>
      <c r="M87" s="211"/>
      <c r="N87" s="212"/>
      <c r="O87" s="212"/>
      <c r="P87" s="213">
        <f>P88+P93</f>
        <v>0</v>
      </c>
      <c r="Q87" s="212"/>
      <c r="R87" s="213">
        <f>R88+R93</f>
        <v>0.10920000000000001</v>
      </c>
      <c r="S87" s="212"/>
      <c r="T87" s="214">
        <f>T88+T93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15" t="s">
        <v>77</v>
      </c>
      <c r="AT87" s="216" t="s">
        <v>68</v>
      </c>
      <c r="AU87" s="216" t="s">
        <v>69</v>
      </c>
      <c r="AY87" s="215" t="s">
        <v>141</v>
      </c>
      <c r="BK87" s="217">
        <f>BK88+BK93</f>
        <v>0</v>
      </c>
    </row>
    <row r="88" s="12" customFormat="1" ht="22.8" customHeight="1">
      <c r="A88" s="12"/>
      <c r="B88" s="204"/>
      <c r="C88" s="205"/>
      <c r="D88" s="206" t="s">
        <v>68</v>
      </c>
      <c r="E88" s="218" t="s">
        <v>240</v>
      </c>
      <c r="F88" s="218" t="s">
        <v>255</v>
      </c>
      <c r="G88" s="205"/>
      <c r="H88" s="205"/>
      <c r="I88" s="208"/>
      <c r="J88" s="219">
        <f>BK88</f>
        <v>0</v>
      </c>
      <c r="K88" s="205"/>
      <c r="L88" s="210"/>
      <c r="M88" s="211"/>
      <c r="N88" s="212"/>
      <c r="O88" s="212"/>
      <c r="P88" s="213">
        <f>SUM(P89:P92)</f>
        <v>0</v>
      </c>
      <c r="Q88" s="212"/>
      <c r="R88" s="213">
        <f>SUM(R89:R92)</f>
        <v>0.10920000000000001</v>
      </c>
      <c r="S88" s="212"/>
      <c r="T88" s="214">
        <f>SUM(T89:T92)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15" t="s">
        <v>77</v>
      </c>
      <c r="AT88" s="216" t="s">
        <v>68</v>
      </c>
      <c r="AU88" s="216" t="s">
        <v>77</v>
      </c>
      <c r="AY88" s="215" t="s">
        <v>141</v>
      </c>
      <c r="BK88" s="217">
        <f>SUM(BK89:BK92)</f>
        <v>0</v>
      </c>
    </row>
    <row r="89" s="2" customFormat="1" ht="24" customHeight="1">
      <c r="A89" s="40"/>
      <c r="B89" s="41"/>
      <c r="C89" s="220" t="s">
        <v>77</v>
      </c>
      <c r="D89" s="220" t="s">
        <v>144</v>
      </c>
      <c r="E89" s="221" t="s">
        <v>924</v>
      </c>
      <c r="F89" s="222" t="s">
        <v>925</v>
      </c>
      <c r="G89" s="223" t="s">
        <v>640</v>
      </c>
      <c r="H89" s="224">
        <v>120</v>
      </c>
      <c r="I89" s="225"/>
      <c r="J89" s="226">
        <f>ROUND(I89*H89,2)</f>
        <v>0</v>
      </c>
      <c r="K89" s="222" t="s">
        <v>197</v>
      </c>
      <c r="L89" s="46"/>
      <c r="M89" s="227" t="s">
        <v>19</v>
      </c>
      <c r="N89" s="228" t="s">
        <v>40</v>
      </c>
      <c r="O89" s="86"/>
      <c r="P89" s="229">
        <f>O89*H89</f>
        <v>0</v>
      </c>
      <c r="Q89" s="229">
        <v>0.00091</v>
      </c>
      <c r="R89" s="229">
        <f>Q89*H89</f>
        <v>0.10920000000000001</v>
      </c>
      <c r="S89" s="229">
        <v>0</v>
      </c>
      <c r="T89" s="230">
        <f>S89*H89</f>
        <v>0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R89" s="231" t="s">
        <v>161</v>
      </c>
      <c r="AT89" s="231" t="s">
        <v>144</v>
      </c>
      <c r="AU89" s="231" t="s">
        <v>79</v>
      </c>
      <c r="AY89" s="19" t="s">
        <v>141</v>
      </c>
      <c r="BE89" s="232">
        <f>IF(N89="základní",J89,0)</f>
        <v>0</v>
      </c>
      <c r="BF89" s="232">
        <f>IF(N89="snížená",J89,0)</f>
        <v>0</v>
      </c>
      <c r="BG89" s="232">
        <f>IF(N89="zákl. přenesená",J89,0)</f>
        <v>0</v>
      </c>
      <c r="BH89" s="232">
        <f>IF(N89="sníž. přenesená",J89,0)</f>
        <v>0</v>
      </c>
      <c r="BI89" s="232">
        <f>IF(N89="nulová",J89,0)</f>
        <v>0</v>
      </c>
      <c r="BJ89" s="19" t="s">
        <v>77</v>
      </c>
      <c r="BK89" s="232">
        <f>ROUND(I89*H89,2)</f>
        <v>0</v>
      </c>
      <c r="BL89" s="19" t="s">
        <v>161</v>
      </c>
      <c r="BM89" s="231" t="s">
        <v>926</v>
      </c>
    </row>
    <row r="90" s="2" customFormat="1" ht="16.5" customHeight="1">
      <c r="A90" s="40"/>
      <c r="B90" s="41"/>
      <c r="C90" s="220" t="s">
        <v>79</v>
      </c>
      <c r="D90" s="220" t="s">
        <v>144</v>
      </c>
      <c r="E90" s="221" t="s">
        <v>927</v>
      </c>
      <c r="F90" s="222" t="s">
        <v>928</v>
      </c>
      <c r="G90" s="223" t="s">
        <v>793</v>
      </c>
      <c r="H90" s="224">
        <v>120</v>
      </c>
      <c r="I90" s="225"/>
      <c r="J90" s="226">
        <f>ROUND(I90*H90,2)</f>
        <v>0</v>
      </c>
      <c r="K90" s="222" t="s">
        <v>19</v>
      </c>
      <c r="L90" s="46"/>
      <c r="M90" s="227" t="s">
        <v>19</v>
      </c>
      <c r="N90" s="228" t="s">
        <v>40</v>
      </c>
      <c r="O90" s="86"/>
      <c r="P90" s="229">
        <f>O90*H90</f>
        <v>0</v>
      </c>
      <c r="Q90" s="229">
        <v>0</v>
      </c>
      <c r="R90" s="229">
        <f>Q90*H90</f>
        <v>0</v>
      </c>
      <c r="S90" s="229">
        <v>0</v>
      </c>
      <c r="T90" s="230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31" t="s">
        <v>752</v>
      </c>
      <c r="AT90" s="231" t="s">
        <v>144</v>
      </c>
      <c r="AU90" s="231" t="s">
        <v>79</v>
      </c>
      <c r="AY90" s="19" t="s">
        <v>141</v>
      </c>
      <c r="BE90" s="232">
        <f>IF(N90="základní",J90,0)</f>
        <v>0</v>
      </c>
      <c r="BF90" s="232">
        <f>IF(N90="snížená",J90,0)</f>
        <v>0</v>
      </c>
      <c r="BG90" s="232">
        <f>IF(N90="zákl. přenesená",J90,0)</f>
        <v>0</v>
      </c>
      <c r="BH90" s="232">
        <f>IF(N90="sníž. přenesená",J90,0)</f>
        <v>0</v>
      </c>
      <c r="BI90" s="232">
        <f>IF(N90="nulová",J90,0)</f>
        <v>0</v>
      </c>
      <c r="BJ90" s="19" t="s">
        <v>77</v>
      </c>
      <c r="BK90" s="232">
        <f>ROUND(I90*H90,2)</f>
        <v>0</v>
      </c>
      <c r="BL90" s="19" t="s">
        <v>752</v>
      </c>
      <c r="BM90" s="231" t="s">
        <v>929</v>
      </c>
    </row>
    <row r="91" s="2" customFormat="1" ht="16.5" customHeight="1">
      <c r="A91" s="40"/>
      <c r="B91" s="41"/>
      <c r="C91" s="220" t="s">
        <v>155</v>
      </c>
      <c r="D91" s="220" t="s">
        <v>144</v>
      </c>
      <c r="E91" s="221" t="s">
        <v>750</v>
      </c>
      <c r="F91" s="222" t="s">
        <v>930</v>
      </c>
      <c r="G91" s="223" t="s">
        <v>196</v>
      </c>
      <c r="H91" s="224">
        <v>32.200000000000003</v>
      </c>
      <c r="I91" s="225"/>
      <c r="J91" s="226">
        <f>ROUND(I91*H91,2)</f>
        <v>0</v>
      </c>
      <c r="K91" s="222" t="s">
        <v>19</v>
      </c>
      <c r="L91" s="46"/>
      <c r="M91" s="227" t="s">
        <v>19</v>
      </c>
      <c r="N91" s="228" t="s">
        <v>40</v>
      </c>
      <c r="O91" s="86"/>
      <c r="P91" s="229">
        <f>O91*H91</f>
        <v>0</v>
      </c>
      <c r="Q91" s="229">
        <v>0</v>
      </c>
      <c r="R91" s="229">
        <f>Q91*H91</f>
        <v>0</v>
      </c>
      <c r="S91" s="229">
        <v>0</v>
      </c>
      <c r="T91" s="230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31" t="s">
        <v>752</v>
      </c>
      <c r="AT91" s="231" t="s">
        <v>144</v>
      </c>
      <c r="AU91" s="231" t="s">
        <v>79</v>
      </c>
      <c r="AY91" s="19" t="s">
        <v>141</v>
      </c>
      <c r="BE91" s="232">
        <f>IF(N91="základní",J91,0)</f>
        <v>0</v>
      </c>
      <c r="BF91" s="232">
        <f>IF(N91="snížená",J91,0)</f>
        <v>0</v>
      </c>
      <c r="BG91" s="232">
        <f>IF(N91="zákl. přenesená",J91,0)</f>
        <v>0</v>
      </c>
      <c r="BH91" s="232">
        <f>IF(N91="sníž. přenesená",J91,0)</f>
        <v>0</v>
      </c>
      <c r="BI91" s="232">
        <f>IF(N91="nulová",J91,0)</f>
        <v>0</v>
      </c>
      <c r="BJ91" s="19" t="s">
        <v>77</v>
      </c>
      <c r="BK91" s="232">
        <f>ROUND(I91*H91,2)</f>
        <v>0</v>
      </c>
      <c r="BL91" s="19" t="s">
        <v>752</v>
      </c>
      <c r="BM91" s="231" t="s">
        <v>931</v>
      </c>
    </row>
    <row r="92" s="13" customFormat="1">
      <c r="A92" s="13"/>
      <c r="B92" s="233"/>
      <c r="C92" s="234"/>
      <c r="D92" s="235" t="s">
        <v>170</v>
      </c>
      <c r="E92" s="236" t="s">
        <v>19</v>
      </c>
      <c r="F92" s="237" t="s">
        <v>932</v>
      </c>
      <c r="G92" s="234"/>
      <c r="H92" s="238">
        <v>32.200000000000003</v>
      </c>
      <c r="I92" s="239"/>
      <c r="J92" s="234"/>
      <c r="K92" s="234"/>
      <c r="L92" s="240"/>
      <c r="M92" s="241"/>
      <c r="N92" s="242"/>
      <c r="O92" s="242"/>
      <c r="P92" s="242"/>
      <c r="Q92" s="242"/>
      <c r="R92" s="242"/>
      <c r="S92" s="242"/>
      <c r="T92" s="24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44" t="s">
        <v>170</v>
      </c>
      <c r="AU92" s="244" t="s">
        <v>79</v>
      </c>
      <c r="AV92" s="13" t="s">
        <v>79</v>
      </c>
      <c r="AW92" s="13" t="s">
        <v>31</v>
      </c>
      <c r="AX92" s="13" t="s">
        <v>77</v>
      </c>
      <c r="AY92" s="244" t="s">
        <v>141</v>
      </c>
    </row>
    <row r="93" s="12" customFormat="1" ht="22.8" customHeight="1">
      <c r="A93" s="12"/>
      <c r="B93" s="204"/>
      <c r="C93" s="205"/>
      <c r="D93" s="206" t="s">
        <v>68</v>
      </c>
      <c r="E93" s="218" t="s">
        <v>332</v>
      </c>
      <c r="F93" s="218" t="s">
        <v>333</v>
      </c>
      <c r="G93" s="205"/>
      <c r="H93" s="205"/>
      <c r="I93" s="208"/>
      <c r="J93" s="219">
        <f>BK93</f>
        <v>0</v>
      </c>
      <c r="K93" s="205"/>
      <c r="L93" s="210"/>
      <c r="M93" s="211"/>
      <c r="N93" s="212"/>
      <c r="O93" s="212"/>
      <c r="P93" s="213">
        <f>P94</f>
        <v>0</v>
      </c>
      <c r="Q93" s="212"/>
      <c r="R93" s="213">
        <f>R94</f>
        <v>0</v>
      </c>
      <c r="S93" s="212"/>
      <c r="T93" s="214">
        <f>T94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15" t="s">
        <v>77</v>
      </c>
      <c r="AT93" s="216" t="s">
        <v>68</v>
      </c>
      <c r="AU93" s="216" t="s">
        <v>77</v>
      </c>
      <c r="AY93" s="215" t="s">
        <v>141</v>
      </c>
      <c r="BK93" s="217">
        <f>BK94</f>
        <v>0</v>
      </c>
    </row>
    <row r="94" s="2" customFormat="1" ht="24" customHeight="1">
      <c r="A94" s="40"/>
      <c r="B94" s="41"/>
      <c r="C94" s="220" t="s">
        <v>161</v>
      </c>
      <c r="D94" s="220" t="s">
        <v>144</v>
      </c>
      <c r="E94" s="221" t="s">
        <v>335</v>
      </c>
      <c r="F94" s="222" t="s">
        <v>336</v>
      </c>
      <c r="G94" s="223" t="s">
        <v>252</v>
      </c>
      <c r="H94" s="224">
        <v>0.109</v>
      </c>
      <c r="I94" s="225"/>
      <c r="J94" s="226">
        <f>ROUND(I94*H94,2)</f>
        <v>0</v>
      </c>
      <c r="K94" s="222" t="s">
        <v>197</v>
      </c>
      <c r="L94" s="46"/>
      <c r="M94" s="227" t="s">
        <v>19</v>
      </c>
      <c r="N94" s="228" t="s">
        <v>40</v>
      </c>
      <c r="O94" s="86"/>
      <c r="P94" s="229">
        <f>O94*H94</f>
        <v>0</v>
      </c>
      <c r="Q94" s="229">
        <v>0</v>
      </c>
      <c r="R94" s="229">
        <f>Q94*H94</f>
        <v>0</v>
      </c>
      <c r="S94" s="229">
        <v>0</v>
      </c>
      <c r="T94" s="230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31" t="s">
        <v>161</v>
      </c>
      <c r="AT94" s="231" t="s">
        <v>144</v>
      </c>
      <c r="AU94" s="231" t="s">
        <v>79</v>
      </c>
      <c r="AY94" s="19" t="s">
        <v>141</v>
      </c>
      <c r="BE94" s="232">
        <f>IF(N94="základní",J94,0)</f>
        <v>0</v>
      </c>
      <c r="BF94" s="232">
        <f>IF(N94="snížená",J94,0)</f>
        <v>0</v>
      </c>
      <c r="BG94" s="232">
        <f>IF(N94="zákl. přenesená",J94,0)</f>
        <v>0</v>
      </c>
      <c r="BH94" s="232">
        <f>IF(N94="sníž. přenesená",J94,0)</f>
        <v>0</v>
      </c>
      <c r="BI94" s="232">
        <f>IF(N94="nulová",J94,0)</f>
        <v>0</v>
      </c>
      <c r="BJ94" s="19" t="s">
        <v>77</v>
      </c>
      <c r="BK94" s="232">
        <f>ROUND(I94*H94,2)</f>
        <v>0</v>
      </c>
      <c r="BL94" s="19" t="s">
        <v>161</v>
      </c>
      <c r="BM94" s="231" t="s">
        <v>933</v>
      </c>
    </row>
    <row r="95" s="12" customFormat="1" ht="25.92" customHeight="1">
      <c r="A95" s="12"/>
      <c r="B95" s="204"/>
      <c r="C95" s="205"/>
      <c r="D95" s="206" t="s">
        <v>68</v>
      </c>
      <c r="E95" s="207" t="s">
        <v>338</v>
      </c>
      <c r="F95" s="207" t="s">
        <v>339</v>
      </c>
      <c r="G95" s="205"/>
      <c r="H95" s="205"/>
      <c r="I95" s="208"/>
      <c r="J95" s="209">
        <f>BK95</f>
        <v>0</v>
      </c>
      <c r="K95" s="205"/>
      <c r="L95" s="210"/>
      <c r="M95" s="211"/>
      <c r="N95" s="212"/>
      <c r="O95" s="212"/>
      <c r="P95" s="213">
        <f>P96</f>
        <v>0</v>
      </c>
      <c r="Q95" s="212"/>
      <c r="R95" s="213">
        <f>R96</f>
        <v>7.7756000000000007</v>
      </c>
      <c r="S95" s="212"/>
      <c r="T95" s="214">
        <f>T96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15" t="s">
        <v>79</v>
      </c>
      <c r="AT95" s="216" t="s">
        <v>68</v>
      </c>
      <c r="AU95" s="216" t="s">
        <v>69</v>
      </c>
      <c r="AY95" s="215" t="s">
        <v>141</v>
      </c>
      <c r="BK95" s="217">
        <f>BK96</f>
        <v>0</v>
      </c>
    </row>
    <row r="96" s="12" customFormat="1" ht="22.8" customHeight="1">
      <c r="A96" s="12"/>
      <c r="B96" s="204"/>
      <c r="C96" s="205"/>
      <c r="D96" s="206" t="s">
        <v>68</v>
      </c>
      <c r="E96" s="218" t="s">
        <v>896</v>
      </c>
      <c r="F96" s="218" t="s">
        <v>897</v>
      </c>
      <c r="G96" s="205"/>
      <c r="H96" s="205"/>
      <c r="I96" s="208"/>
      <c r="J96" s="219">
        <f>BK96</f>
        <v>0</v>
      </c>
      <c r="K96" s="205"/>
      <c r="L96" s="210"/>
      <c r="M96" s="211"/>
      <c r="N96" s="212"/>
      <c r="O96" s="212"/>
      <c r="P96" s="213">
        <f>SUM(P97:P107)</f>
        <v>0</v>
      </c>
      <c r="Q96" s="212"/>
      <c r="R96" s="213">
        <f>SUM(R97:R107)</f>
        <v>7.7756000000000007</v>
      </c>
      <c r="S96" s="212"/>
      <c r="T96" s="214">
        <f>SUM(T97:T107)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15" t="s">
        <v>79</v>
      </c>
      <c r="AT96" s="216" t="s">
        <v>68</v>
      </c>
      <c r="AU96" s="216" t="s">
        <v>77</v>
      </c>
      <c r="AY96" s="215" t="s">
        <v>141</v>
      </c>
      <c r="BK96" s="217">
        <f>SUM(BK97:BK107)</f>
        <v>0</v>
      </c>
    </row>
    <row r="97" s="2" customFormat="1" ht="16.5" customHeight="1">
      <c r="A97" s="40"/>
      <c r="B97" s="41"/>
      <c r="C97" s="220" t="s">
        <v>140</v>
      </c>
      <c r="D97" s="220" t="s">
        <v>144</v>
      </c>
      <c r="E97" s="221" t="s">
        <v>934</v>
      </c>
      <c r="F97" s="222" t="s">
        <v>935</v>
      </c>
      <c r="G97" s="223" t="s">
        <v>280</v>
      </c>
      <c r="H97" s="224">
        <v>6588</v>
      </c>
      <c r="I97" s="225"/>
      <c r="J97" s="226">
        <f>ROUND(I97*H97,2)</f>
        <v>0</v>
      </c>
      <c r="K97" s="222" t="s">
        <v>19</v>
      </c>
      <c r="L97" s="46"/>
      <c r="M97" s="227" t="s">
        <v>19</v>
      </c>
      <c r="N97" s="228" t="s">
        <v>40</v>
      </c>
      <c r="O97" s="86"/>
      <c r="P97" s="229">
        <f>O97*H97</f>
        <v>0</v>
      </c>
      <c r="Q97" s="229">
        <v>0.001</v>
      </c>
      <c r="R97" s="229">
        <f>Q97*H97</f>
        <v>6.5880000000000001</v>
      </c>
      <c r="S97" s="229">
        <v>0</v>
      </c>
      <c r="T97" s="230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31" t="s">
        <v>752</v>
      </c>
      <c r="AT97" s="231" t="s">
        <v>144</v>
      </c>
      <c r="AU97" s="231" t="s">
        <v>79</v>
      </c>
      <c r="AY97" s="19" t="s">
        <v>141</v>
      </c>
      <c r="BE97" s="232">
        <f>IF(N97="základní",J97,0)</f>
        <v>0</v>
      </c>
      <c r="BF97" s="232">
        <f>IF(N97="snížená",J97,0)</f>
        <v>0</v>
      </c>
      <c r="BG97" s="232">
        <f>IF(N97="zákl. přenesená",J97,0)</f>
        <v>0</v>
      </c>
      <c r="BH97" s="232">
        <f>IF(N97="sníž. přenesená",J97,0)</f>
        <v>0</v>
      </c>
      <c r="BI97" s="232">
        <f>IF(N97="nulová",J97,0)</f>
        <v>0</v>
      </c>
      <c r="BJ97" s="19" t="s">
        <v>77</v>
      </c>
      <c r="BK97" s="232">
        <f>ROUND(I97*H97,2)</f>
        <v>0</v>
      </c>
      <c r="BL97" s="19" t="s">
        <v>752</v>
      </c>
      <c r="BM97" s="231" t="s">
        <v>936</v>
      </c>
    </row>
    <row r="98" s="14" customFormat="1">
      <c r="A98" s="14"/>
      <c r="B98" s="250"/>
      <c r="C98" s="251"/>
      <c r="D98" s="235" t="s">
        <v>170</v>
      </c>
      <c r="E98" s="252" t="s">
        <v>19</v>
      </c>
      <c r="F98" s="253" t="s">
        <v>937</v>
      </c>
      <c r="G98" s="251"/>
      <c r="H98" s="252" t="s">
        <v>19</v>
      </c>
      <c r="I98" s="254"/>
      <c r="J98" s="251"/>
      <c r="K98" s="251"/>
      <c r="L98" s="255"/>
      <c r="M98" s="256"/>
      <c r="N98" s="257"/>
      <c r="O98" s="257"/>
      <c r="P98" s="257"/>
      <c r="Q98" s="257"/>
      <c r="R98" s="257"/>
      <c r="S98" s="257"/>
      <c r="T98" s="258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59" t="s">
        <v>170</v>
      </c>
      <c r="AU98" s="259" t="s">
        <v>79</v>
      </c>
      <c r="AV98" s="14" t="s">
        <v>77</v>
      </c>
      <c r="AW98" s="14" t="s">
        <v>31</v>
      </c>
      <c r="AX98" s="14" t="s">
        <v>69</v>
      </c>
      <c r="AY98" s="259" t="s">
        <v>141</v>
      </c>
    </row>
    <row r="99" s="13" customFormat="1">
      <c r="A99" s="13"/>
      <c r="B99" s="233"/>
      <c r="C99" s="234"/>
      <c r="D99" s="235" t="s">
        <v>170</v>
      </c>
      <c r="E99" s="236" t="s">
        <v>19</v>
      </c>
      <c r="F99" s="237" t="s">
        <v>938</v>
      </c>
      <c r="G99" s="234"/>
      <c r="H99" s="238">
        <v>6588</v>
      </c>
      <c r="I99" s="239"/>
      <c r="J99" s="234"/>
      <c r="K99" s="234"/>
      <c r="L99" s="240"/>
      <c r="M99" s="241"/>
      <c r="N99" s="242"/>
      <c r="O99" s="242"/>
      <c r="P99" s="242"/>
      <c r="Q99" s="242"/>
      <c r="R99" s="242"/>
      <c r="S99" s="242"/>
      <c r="T99" s="24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4" t="s">
        <v>170</v>
      </c>
      <c r="AU99" s="244" t="s">
        <v>79</v>
      </c>
      <c r="AV99" s="13" t="s">
        <v>79</v>
      </c>
      <c r="AW99" s="13" t="s">
        <v>31</v>
      </c>
      <c r="AX99" s="13" t="s">
        <v>77</v>
      </c>
      <c r="AY99" s="244" t="s">
        <v>141</v>
      </c>
    </row>
    <row r="100" s="2" customFormat="1" ht="16.5" customHeight="1">
      <c r="A100" s="40"/>
      <c r="B100" s="41"/>
      <c r="C100" s="220" t="s">
        <v>172</v>
      </c>
      <c r="D100" s="220" t="s">
        <v>144</v>
      </c>
      <c r="E100" s="221" t="s">
        <v>939</v>
      </c>
      <c r="F100" s="222" t="s">
        <v>935</v>
      </c>
      <c r="G100" s="223" t="s">
        <v>280</v>
      </c>
      <c r="H100" s="224">
        <v>956.39999999999998</v>
      </c>
      <c r="I100" s="225"/>
      <c r="J100" s="226">
        <f>ROUND(I100*H100,2)</f>
        <v>0</v>
      </c>
      <c r="K100" s="222" t="s">
        <v>19</v>
      </c>
      <c r="L100" s="46"/>
      <c r="M100" s="227" t="s">
        <v>19</v>
      </c>
      <c r="N100" s="228" t="s">
        <v>40</v>
      </c>
      <c r="O100" s="86"/>
      <c r="P100" s="229">
        <f>O100*H100</f>
        <v>0</v>
      </c>
      <c r="Q100" s="229">
        <v>0.001</v>
      </c>
      <c r="R100" s="229">
        <f>Q100*H100</f>
        <v>0.95640000000000003</v>
      </c>
      <c r="S100" s="229">
        <v>0</v>
      </c>
      <c r="T100" s="230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31" t="s">
        <v>752</v>
      </c>
      <c r="AT100" s="231" t="s">
        <v>144</v>
      </c>
      <c r="AU100" s="231" t="s">
        <v>79</v>
      </c>
      <c r="AY100" s="19" t="s">
        <v>141</v>
      </c>
      <c r="BE100" s="232">
        <f>IF(N100="základní",J100,0)</f>
        <v>0</v>
      </c>
      <c r="BF100" s="232">
        <f>IF(N100="snížená",J100,0)</f>
        <v>0</v>
      </c>
      <c r="BG100" s="232">
        <f>IF(N100="zákl. přenesená",J100,0)</f>
        <v>0</v>
      </c>
      <c r="BH100" s="232">
        <f>IF(N100="sníž. přenesená",J100,0)</f>
        <v>0</v>
      </c>
      <c r="BI100" s="232">
        <f>IF(N100="nulová",J100,0)</f>
        <v>0</v>
      </c>
      <c r="BJ100" s="19" t="s">
        <v>77</v>
      </c>
      <c r="BK100" s="232">
        <f>ROUND(I100*H100,2)</f>
        <v>0</v>
      </c>
      <c r="BL100" s="19" t="s">
        <v>752</v>
      </c>
      <c r="BM100" s="231" t="s">
        <v>940</v>
      </c>
    </row>
    <row r="101" s="14" customFormat="1">
      <c r="A101" s="14"/>
      <c r="B101" s="250"/>
      <c r="C101" s="251"/>
      <c r="D101" s="235" t="s">
        <v>170</v>
      </c>
      <c r="E101" s="252" t="s">
        <v>19</v>
      </c>
      <c r="F101" s="253" t="s">
        <v>941</v>
      </c>
      <c r="G101" s="251"/>
      <c r="H101" s="252" t="s">
        <v>19</v>
      </c>
      <c r="I101" s="254"/>
      <c r="J101" s="251"/>
      <c r="K101" s="251"/>
      <c r="L101" s="255"/>
      <c r="M101" s="256"/>
      <c r="N101" s="257"/>
      <c r="O101" s="257"/>
      <c r="P101" s="257"/>
      <c r="Q101" s="257"/>
      <c r="R101" s="257"/>
      <c r="S101" s="257"/>
      <c r="T101" s="258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9" t="s">
        <v>170</v>
      </c>
      <c r="AU101" s="259" t="s">
        <v>79</v>
      </c>
      <c r="AV101" s="14" t="s">
        <v>77</v>
      </c>
      <c r="AW101" s="14" t="s">
        <v>31</v>
      </c>
      <c r="AX101" s="14" t="s">
        <v>69</v>
      </c>
      <c r="AY101" s="259" t="s">
        <v>141</v>
      </c>
    </row>
    <row r="102" s="13" customFormat="1">
      <c r="A102" s="13"/>
      <c r="B102" s="233"/>
      <c r="C102" s="234"/>
      <c r="D102" s="235" t="s">
        <v>170</v>
      </c>
      <c r="E102" s="236" t="s">
        <v>19</v>
      </c>
      <c r="F102" s="237" t="s">
        <v>942</v>
      </c>
      <c r="G102" s="234"/>
      <c r="H102" s="238">
        <v>956.39999999999998</v>
      </c>
      <c r="I102" s="239"/>
      <c r="J102" s="234"/>
      <c r="K102" s="234"/>
      <c r="L102" s="240"/>
      <c r="M102" s="241"/>
      <c r="N102" s="242"/>
      <c r="O102" s="242"/>
      <c r="P102" s="242"/>
      <c r="Q102" s="242"/>
      <c r="R102" s="242"/>
      <c r="S102" s="242"/>
      <c r="T102" s="24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44" t="s">
        <v>170</v>
      </c>
      <c r="AU102" s="244" t="s">
        <v>79</v>
      </c>
      <c r="AV102" s="13" t="s">
        <v>79</v>
      </c>
      <c r="AW102" s="13" t="s">
        <v>31</v>
      </c>
      <c r="AX102" s="13" t="s">
        <v>77</v>
      </c>
      <c r="AY102" s="244" t="s">
        <v>141</v>
      </c>
    </row>
    <row r="103" s="2" customFormat="1" ht="16.5" customHeight="1">
      <c r="A103" s="40"/>
      <c r="B103" s="41"/>
      <c r="C103" s="220" t="s">
        <v>179</v>
      </c>
      <c r="D103" s="220" t="s">
        <v>144</v>
      </c>
      <c r="E103" s="221" t="s">
        <v>943</v>
      </c>
      <c r="F103" s="222" t="s">
        <v>935</v>
      </c>
      <c r="G103" s="223" t="s">
        <v>280</v>
      </c>
      <c r="H103" s="224">
        <v>231.19999999999999</v>
      </c>
      <c r="I103" s="225"/>
      <c r="J103" s="226">
        <f>ROUND(I103*H103,2)</f>
        <v>0</v>
      </c>
      <c r="K103" s="222" t="s">
        <v>19</v>
      </c>
      <c r="L103" s="46"/>
      <c r="M103" s="227" t="s">
        <v>19</v>
      </c>
      <c r="N103" s="228" t="s">
        <v>40</v>
      </c>
      <c r="O103" s="86"/>
      <c r="P103" s="229">
        <f>O103*H103</f>
        <v>0</v>
      </c>
      <c r="Q103" s="229">
        <v>0.001</v>
      </c>
      <c r="R103" s="229">
        <f>Q103*H103</f>
        <v>0.23119999999999999</v>
      </c>
      <c r="S103" s="229">
        <v>0</v>
      </c>
      <c r="T103" s="230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31" t="s">
        <v>752</v>
      </c>
      <c r="AT103" s="231" t="s">
        <v>144</v>
      </c>
      <c r="AU103" s="231" t="s">
        <v>79</v>
      </c>
      <c r="AY103" s="19" t="s">
        <v>141</v>
      </c>
      <c r="BE103" s="232">
        <f>IF(N103="základní",J103,0)</f>
        <v>0</v>
      </c>
      <c r="BF103" s="232">
        <f>IF(N103="snížená",J103,0)</f>
        <v>0</v>
      </c>
      <c r="BG103" s="232">
        <f>IF(N103="zákl. přenesená",J103,0)</f>
        <v>0</v>
      </c>
      <c r="BH103" s="232">
        <f>IF(N103="sníž. přenesená",J103,0)</f>
        <v>0</v>
      </c>
      <c r="BI103" s="232">
        <f>IF(N103="nulová",J103,0)</f>
        <v>0</v>
      </c>
      <c r="BJ103" s="19" t="s">
        <v>77</v>
      </c>
      <c r="BK103" s="232">
        <f>ROUND(I103*H103,2)</f>
        <v>0</v>
      </c>
      <c r="BL103" s="19" t="s">
        <v>752</v>
      </c>
      <c r="BM103" s="231" t="s">
        <v>944</v>
      </c>
    </row>
    <row r="104" s="14" customFormat="1">
      <c r="A104" s="14"/>
      <c r="B104" s="250"/>
      <c r="C104" s="251"/>
      <c r="D104" s="235" t="s">
        <v>170</v>
      </c>
      <c r="E104" s="252" t="s">
        <v>19</v>
      </c>
      <c r="F104" s="253" t="s">
        <v>945</v>
      </c>
      <c r="G104" s="251"/>
      <c r="H104" s="252" t="s">
        <v>19</v>
      </c>
      <c r="I104" s="254"/>
      <c r="J104" s="251"/>
      <c r="K104" s="251"/>
      <c r="L104" s="255"/>
      <c r="M104" s="256"/>
      <c r="N104" s="257"/>
      <c r="O104" s="257"/>
      <c r="P104" s="257"/>
      <c r="Q104" s="257"/>
      <c r="R104" s="257"/>
      <c r="S104" s="257"/>
      <c r="T104" s="258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59" t="s">
        <v>170</v>
      </c>
      <c r="AU104" s="259" t="s">
        <v>79</v>
      </c>
      <c r="AV104" s="14" t="s">
        <v>77</v>
      </c>
      <c r="AW104" s="14" t="s">
        <v>31</v>
      </c>
      <c r="AX104" s="14" t="s">
        <v>69</v>
      </c>
      <c r="AY104" s="259" t="s">
        <v>141</v>
      </c>
    </row>
    <row r="105" s="13" customFormat="1">
      <c r="A105" s="13"/>
      <c r="B105" s="233"/>
      <c r="C105" s="234"/>
      <c r="D105" s="235" t="s">
        <v>170</v>
      </c>
      <c r="E105" s="236" t="s">
        <v>19</v>
      </c>
      <c r="F105" s="237" t="s">
        <v>946</v>
      </c>
      <c r="G105" s="234"/>
      <c r="H105" s="238">
        <v>231.19999999999999</v>
      </c>
      <c r="I105" s="239"/>
      <c r="J105" s="234"/>
      <c r="K105" s="234"/>
      <c r="L105" s="240"/>
      <c r="M105" s="241"/>
      <c r="N105" s="242"/>
      <c r="O105" s="242"/>
      <c r="P105" s="242"/>
      <c r="Q105" s="242"/>
      <c r="R105" s="242"/>
      <c r="S105" s="242"/>
      <c r="T105" s="24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44" t="s">
        <v>170</v>
      </c>
      <c r="AU105" s="244" t="s">
        <v>79</v>
      </c>
      <c r="AV105" s="13" t="s">
        <v>79</v>
      </c>
      <c r="AW105" s="13" t="s">
        <v>31</v>
      </c>
      <c r="AX105" s="13" t="s">
        <v>77</v>
      </c>
      <c r="AY105" s="244" t="s">
        <v>141</v>
      </c>
    </row>
    <row r="106" s="2" customFormat="1" ht="24" customHeight="1">
      <c r="A106" s="40"/>
      <c r="B106" s="41"/>
      <c r="C106" s="220" t="s">
        <v>235</v>
      </c>
      <c r="D106" s="220" t="s">
        <v>144</v>
      </c>
      <c r="E106" s="221" t="s">
        <v>947</v>
      </c>
      <c r="F106" s="222" t="s">
        <v>948</v>
      </c>
      <c r="G106" s="223" t="s">
        <v>252</v>
      </c>
      <c r="H106" s="224">
        <v>6.7759999999999998</v>
      </c>
      <c r="I106" s="225"/>
      <c r="J106" s="226">
        <f>ROUND(I106*H106,2)</f>
        <v>0</v>
      </c>
      <c r="K106" s="222" t="s">
        <v>197</v>
      </c>
      <c r="L106" s="46"/>
      <c r="M106" s="227" t="s">
        <v>19</v>
      </c>
      <c r="N106" s="228" t="s">
        <v>40</v>
      </c>
      <c r="O106" s="86"/>
      <c r="P106" s="229">
        <f>O106*H106</f>
        <v>0</v>
      </c>
      <c r="Q106" s="229">
        <v>0</v>
      </c>
      <c r="R106" s="229">
        <f>Q106*H106</f>
        <v>0</v>
      </c>
      <c r="S106" s="229">
        <v>0</v>
      </c>
      <c r="T106" s="230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31" t="s">
        <v>293</v>
      </c>
      <c r="AT106" s="231" t="s">
        <v>144</v>
      </c>
      <c r="AU106" s="231" t="s">
        <v>79</v>
      </c>
      <c r="AY106" s="19" t="s">
        <v>141</v>
      </c>
      <c r="BE106" s="232">
        <f>IF(N106="základní",J106,0)</f>
        <v>0</v>
      </c>
      <c r="BF106" s="232">
        <f>IF(N106="snížená",J106,0)</f>
        <v>0</v>
      </c>
      <c r="BG106" s="232">
        <f>IF(N106="zákl. přenesená",J106,0)</f>
        <v>0</v>
      </c>
      <c r="BH106" s="232">
        <f>IF(N106="sníž. přenesená",J106,0)</f>
        <v>0</v>
      </c>
      <c r="BI106" s="232">
        <f>IF(N106="nulová",J106,0)</f>
        <v>0</v>
      </c>
      <c r="BJ106" s="19" t="s">
        <v>77</v>
      </c>
      <c r="BK106" s="232">
        <f>ROUND(I106*H106,2)</f>
        <v>0</v>
      </c>
      <c r="BL106" s="19" t="s">
        <v>293</v>
      </c>
      <c r="BM106" s="231" t="s">
        <v>949</v>
      </c>
    </row>
    <row r="107" s="13" customFormat="1">
      <c r="A107" s="13"/>
      <c r="B107" s="233"/>
      <c r="C107" s="234"/>
      <c r="D107" s="235" t="s">
        <v>170</v>
      </c>
      <c r="E107" s="236" t="s">
        <v>19</v>
      </c>
      <c r="F107" s="237" t="s">
        <v>950</v>
      </c>
      <c r="G107" s="234"/>
      <c r="H107" s="238">
        <v>6.7759999999999998</v>
      </c>
      <c r="I107" s="239"/>
      <c r="J107" s="234"/>
      <c r="K107" s="234"/>
      <c r="L107" s="240"/>
      <c r="M107" s="241"/>
      <c r="N107" s="242"/>
      <c r="O107" s="242"/>
      <c r="P107" s="242"/>
      <c r="Q107" s="242"/>
      <c r="R107" s="242"/>
      <c r="S107" s="242"/>
      <c r="T107" s="24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4" t="s">
        <v>170</v>
      </c>
      <c r="AU107" s="244" t="s">
        <v>79</v>
      </c>
      <c r="AV107" s="13" t="s">
        <v>79</v>
      </c>
      <c r="AW107" s="13" t="s">
        <v>31</v>
      </c>
      <c r="AX107" s="13" t="s">
        <v>77</v>
      </c>
      <c r="AY107" s="244" t="s">
        <v>141</v>
      </c>
    </row>
    <row r="108" s="12" customFormat="1" ht="25.92" customHeight="1">
      <c r="A108" s="12"/>
      <c r="B108" s="204"/>
      <c r="C108" s="205"/>
      <c r="D108" s="206" t="s">
        <v>68</v>
      </c>
      <c r="E108" s="207" t="s">
        <v>364</v>
      </c>
      <c r="F108" s="207" t="s">
        <v>508</v>
      </c>
      <c r="G108" s="205"/>
      <c r="H108" s="205"/>
      <c r="I108" s="208"/>
      <c r="J108" s="209">
        <f>BK108</f>
        <v>0</v>
      </c>
      <c r="K108" s="205"/>
      <c r="L108" s="210"/>
      <c r="M108" s="211"/>
      <c r="N108" s="212"/>
      <c r="O108" s="212"/>
      <c r="P108" s="213">
        <f>P109</f>
        <v>0</v>
      </c>
      <c r="Q108" s="212"/>
      <c r="R108" s="213">
        <f>R109</f>
        <v>0</v>
      </c>
      <c r="S108" s="212"/>
      <c r="T108" s="214">
        <f>T109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15" t="s">
        <v>155</v>
      </c>
      <c r="AT108" s="216" t="s">
        <v>68</v>
      </c>
      <c r="AU108" s="216" t="s">
        <v>69</v>
      </c>
      <c r="AY108" s="215" t="s">
        <v>141</v>
      </c>
      <c r="BK108" s="217">
        <f>BK109</f>
        <v>0</v>
      </c>
    </row>
    <row r="109" s="12" customFormat="1" ht="22.8" customHeight="1">
      <c r="A109" s="12"/>
      <c r="B109" s="204"/>
      <c r="C109" s="205"/>
      <c r="D109" s="206" t="s">
        <v>68</v>
      </c>
      <c r="E109" s="218" t="s">
        <v>509</v>
      </c>
      <c r="F109" s="218" t="s">
        <v>510</v>
      </c>
      <c r="G109" s="205"/>
      <c r="H109" s="205"/>
      <c r="I109" s="208"/>
      <c r="J109" s="219">
        <f>BK109</f>
        <v>0</v>
      </c>
      <c r="K109" s="205"/>
      <c r="L109" s="210"/>
      <c r="M109" s="211"/>
      <c r="N109" s="212"/>
      <c r="O109" s="212"/>
      <c r="P109" s="213">
        <f>SUM(P110:P126)</f>
        <v>0</v>
      </c>
      <c r="Q109" s="212"/>
      <c r="R109" s="213">
        <f>SUM(R110:R126)</f>
        <v>0</v>
      </c>
      <c r="S109" s="212"/>
      <c r="T109" s="214">
        <f>SUM(T110:T126)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15" t="s">
        <v>155</v>
      </c>
      <c r="AT109" s="216" t="s">
        <v>68</v>
      </c>
      <c r="AU109" s="216" t="s">
        <v>77</v>
      </c>
      <c r="AY109" s="215" t="s">
        <v>141</v>
      </c>
      <c r="BK109" s="217">
        <f>SUM(BK110:BK126)</f>
        <v>0</v>
      </c>
    </row>
    <row r="110" s="2" customFormat="1" ht="16.5" customHeight="1">
      <c r="A110" s="40"/>
      <c r="B110" s="41"/>
      <c r="C110" s="220" t="s">
        <v>240</v>
      </c>
      <c r="D110" s="220" t="s">
        <v>144</v>
      </c>
      <c r="E110" s="221" t="s">
        <v>951</v>
      </c>
      <c r="F110" s="222" t="s">
        <v>952</v>
      </c>
      <c r="G110" s="223" t="s">
        <v>288</v>
      </c>
      <c r="H110" s="224">
        <v>209.40000000000001</v>
      </c>
      <c r="I110" s="225"/>
      <c r="J110" s="226">
        <f>ROUND(I110*H110,2)</f>
        <v>0</v>
      </c>
      <c r="K110" s="222" t="s">
        <v>19</v>
      </c>
      <c r="L110" s="46"/>
      <c r="M110" s="227" t="s">
        <v>19</v>
      </c>
      <c r="N110" s="228" t="s">
        <v>40</v>
      </c>
      <c r="O110" s="86"/>
      <c r="P110" s="229">
        <f>O110*H110</f>
        <v>0</v>
      </c>
      <c r="Q110" s="229">
        <v>0</v>
      </c>
      <c r="R110" s="229">
        <f>Q110*H110</f>
        <v>0</v>
      </c>
      <c r="S110" s="229">
        <v>0</v>
      </c>
      <c r="T110" s="23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31" t="s">
        <v>752</v>
      </c>
      <c r="AT110" s="231" t="s">
        <v>144</v>
      </c>
      <c r="AU110" s="231" t="s">
        <v>79</v>
      </c>
      <c r="AY110" s="19" t="s">
        <v>141</v>
      </c>
      <c r="BE110" s="232">
        <f>IF(N110="základní",J110,0)</f>
        <v>0</v>
      </c>
      <c r="BF110" s="232">
        <f>IF(N110="snížená",J110,0)</f>
        <v>0</v>
      </c>
      <c r="BG110" s="232">
        <f>IF(N110="zákl. přenesená",J110,0)</f>
        <v>0</v>
      </c>
      <c r="BH110" s="232">
        <f>IF(N110="sníž. přenesená",J110,0)</f>
        <v>0</v>
      </c>
      <c r="BI110" s="232">
        <f>IF(N110="nulová",J110,0)</f>
        <v>0</v>
      </c>
      <c r="BJ110" s="19" t="s">
        <v>77</v>
      </c>
      <c r="BK110" s="232">
        <f>ROUND(I110*H110,2)</f>
        <v>0</v>
      </c>
      <c r="BL110" s="19" t="s">
        <v>752</v>
      </c>
      <c r="BM110" s="231" t="s">
        <v>953</v>
      </c>
    </row>
    <row r="111" s="13" customFormat="1">
      <c r="A111" s="13"/>
      <c r="B111" s="233"/>
      <c r="C111" s="234"/>
      <c r="D111" s="235" t="s">
        <v>170</v>
      </c>
      <c r="E111" s="236" t="s">
        <v>19</v>
      </c>
      <c r="F111" s="237" t="s">
        <v>954</v>
      </c>
      <c r="G111" s="234"/>
      <c r="H111" s="238">
        <v>209.40000000000001</v>
      </c>
      <c r="I111" s="239"/>
      <c r="J111" s="234"/>
      <c r="K111" s="234"/>
      <c r="L111" s="240"/>
      <c r="M111" s="241"/>
      <c r="N111" s="242"/>
      <c r="O111" s="242"/>
      <c r="P111" s="242"/>
      <c r="Q111" s="242"/>
      <c r="R111" s="242"/>
      <c r="S111" s="242"/>
      <c r="T111" s="24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4" t="s">
        <v>170</v>
      </c>
      <c r="AU111" s="244" t="s">
        <v>79</v>
      </c>
      <c r="AV111" s="13" t="s">
        <v>79</v>
      </c>
      <c r="AW111" s="13" t="s">
        <v>31</v>
      </c>
      <c r="AX111" s="13" t="s">
        <v>77</v>
      </c>
      <c r="AY111" s="244" t="s">
        <v>141</v>
      </c>
    </row>
    <row r="112" s="2" customFormat="1" ht="16.5" customHeight="1">
      <c r="A112" s="40"/>
      <c r="B112" s="41"/>
      <c r="C112" s="274" t="s">
        <v>245</v>
      </c>
      <c r="D112" s="274" t="s">
        <v>364</v>
      </c>
      <c r="E112" s="275" t="s">
        <v>955</v>
      </c>
      <c r="F112" s="276" t="s">
        <v>956</v>
      </c>
      <c r="G112" s="277" t="s">
        <v>288</v>
      </c>
      <c r="H112" s="278">
        <v>129.40000000000001</v>
      </c>
      <c r="I112" s="279"/>
      <c r="J112" s="280">
        <f>ROUND(I112*H112,2)</f>
        <v>0</v>
      </c>
      <c r="K112" s="276" t="s">
        <v>19</v>
      </c>
      <c r="L112" s="281"/>
      <c r="M112" s="282" t="s">
        <v>19</v>
      </c>
      <c r="N112" s="283" t="s">
        <v>40</v>
      </c>
      <c r="O112" s="86"/>
      <c r="P112" s="229">
        <f>O112*H112</f>
        <v>0</v>
      </c>
      <c r="Q112" s="229">
        <v>0</v>
      </c>
      <c r="R112" s="229">
        <f>Q112*H112</f>
        <v>0</v>
      </c>
      <c r="S112" s="229">
        <v>0</v>
      </c>
      <c r="T112" s="23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31" t="s">
        <v>752</v>
      </c>
      <c r="AT112" s="231" t="s">
        <v>364</v>
      </c>
      <c r="AU112" s="231" t="s">
        <v>79</v>
      </c>
      <c r="AY112" s="19" t="s">
        <v>141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19" t="s">
        <v>77</v>
      </c>
      <c r="BK112" s="232">
        <f>ROUND(I112*H112,2)</f>
        <v>0</v>
      </c>
      <c r="BL112" s="19" t="s">
        <v>752</v>
      </c>
      <c r="BM112" s="231" t="s">
        <v>957</v>
      </c>
    </row>
    <row r="113" s="14" customFormat="1">
      <c r="A113" s="14"/>
      <c r="B113" s="250"/>
      <c r="C113" s="251"/>
      <c r="D113" s="235" t="s">
        <v>170</v>
      </c>
      <c r="E113" s="252" t="s">
        <v>19</v>
      </c>
      <c r="F113" s="253" t="s">
        <v>958</v>
      </c>
      <c r="G113" s="251"/>
      <c r="H113" s="252" t="s">
        <v>19</v>
      </c>
      <c r="I113" s="254"/>
      <c r="J113" s="251"/>
      <c r="K113" s="251"/>
      <c r="L113" s="255"/>
      <c r="M113" s="256"/>
      <c r="N113" s="257"/>
      <c r="O113" s="257"/>
      <c r="P113" s="257"/>
      <c r="Q113" s="257"/>
      <c r="R113" s="257"/>
      <c r="S113" s="257"/>
      <c r="T113" s="258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9" t="s">
        <v>170</v>
      </c>
      <c r="AU113" s="259" t="s">
        <v>79</v>
      </c>
      <c r="AV113" s="14" t="s">
        <v>77</v>
      </c>
      <c r="AW113" s="14" t="s">
        <v>31</v>
      </c>
      <c r="AX113" s="14" t="s">
        <v>69</v>
      </c>
      <c r="AY113" s="259" t="s">
        <v>141</v>
      </c>
    </row>
    <row r="114" s="13" customFormat="1">
      <c r="A114" s="13"/>
      <c r="B114" s="233"/>
      <c r="C114" s="234"/>
      <c r="D114" s="235" t="s">
        <v>170</v>
      </c>
      <c r="E114" s="236" t="s">
        <v>19</v>
      </c>
      <c r="F114" s="237" t="s">
        <v>959</v>
      </c>
      <c r="G114" s="234"/>
      <c r="H114" s="238">
        <v>129.40000000000001</v>
      </c>
      <c r="I114" s="239"/>
      <c r="J114" s="234"/>
      <c r="K114" s="234"/>
      <c r="L114" s="240"/>
      <c r="M114" s="241"/>
      <c r="N114" s="242"/>
      <c r="O114" s="242"/>
      <c r="P114" s="242"/>
      <c r="Q114" s="242"/>
      <c r="R114" s="242"/>
      <c r="S114" s="242"/>
      <c r="T114" s="24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4" t="s">
        <v>170</v>
      </c>
      <c r="AU114" s="244" t="s">
        <v>79</v>
      </c>
      <c r="AV114" s="13" t="s">
        <v>79</v>
      </c>
      <c r="AW114" s="13" t="s">
        <v>31</v>
      </c>
      <c r="AX114" s="13" t="s">
        <v>77</v>
      </c>
      <c r="AY114" s="244" t="s">
        <v>141</v>
      </c>
    </row>
    <row r="115" s="2" customFormat="1" ht="16.5" customHeight="1">
      <c r="A115" s="40"/>
      <c r="B115" s="41"/>
      <c r="C115" s="274" t="s">
        <v>249</v>
      </c>
      <c r="D115" s="274" t="s">
        <v>364</v>
      </c>
      <c r="E115" s="275" t="s">
        <v>960</v>
      </c>
      <c r="F115" s="276" t="s">
        <v>961</v>
      </c>
      <c r="G115" s="277" t="s">
        <v>288</v>
      </c>
      <c r="H115" s="278">
        <v>40</v>
      </c>
      <c r="I115" s="279"/>
      <c r="J115" s="280">
        <f>ROUND(I115*H115,2)</f>
        <v>0</v>
      </c>
      <c r="K115" s="276" t="s">
        <v>19</v>
      </c>
      <c r="L115" s="281"/>
      <c r="M115" s="282" t="s">
        <v>19</v>
      </c>
      <c r="N115" s="283" t="s">
        <v>40</v>
      </c>
      <c r="O115" s="86"/>
      <c r="P115" s="229">
        <f>O115*H115</f>
        <v>0</v>
      </c>
      <c r="Q115" s="229">
        <v>0</v>
      </c>
      <c r="R115" s="229">
        <f>Q115*H115</f>
        <v>0</v>
      </c>
      <c r="S115" s="229">
        <v>0</v>
      </c>
      <c r="T115" s="230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31" t="s">
        <v>752</v>
      </c>
      <c r="AT115" s="231" t="s">
        <v>364</v>
      </c>
      <c r="AU115" s="231" t="s">
        <v>79</v>
      </c>
      <c r="AY115" s="19" t="s">
        <v>141</v>
      </c>
      <c r="BE115" s="232">
        <f>IF(N115="základní",J115,0)</f>
        <v>0</v>
      </c>
      <c r="BF115" s="232">
        <f>IF(N115="snížená",J115,0)</f>
        <v>0</v>
      </c>
      <c r="BG115" s="232">
        <f>IF(N115="zákl. přenesená",J115,0)</f>
        <v>0</v>
      </c>
      <c r="BH115" s="232">
        <f>IF(N115="sníž. přenesená",J115,0)</f>
        <v>0</v>
      </c>
      <c r="BI115" s="232">
        <f>IF(N115="nulová",J115,0)</f>
        <v>0</v>
      </c>
      <c r="BJ115" s="19" t="s">
        <v>77</v>
      </c>
      <c r="BK115" s="232">
        <f>ROUND(I115*H115,2)</f>
        <v>0</v>
      </c>
      <c r="BL115" s="19" t="s">
        <v>752</v>
      </c>
      <c r="BM115" s="231" t="s">
        <v>962</v>
      </c>
    </row>
    <row r="116" s="14" customFormat="1">
      <c r="A116" s="14"/>
      <c r="B116" s="250"/>
      <c r="C116" s="251"/>
      <c r="D116" s="235" t="s">
        <v>170</v>
      </c>
      <c r="E116" s="252" t="s">
        <v>19</v>
      </c>
      <c r="F116" s="253" t="s">
        <v>963</v>
      </c>
      <c r="G116" s="251"/>
      <c r="H116" s="252" t="s">
        <v>19</v>
      </c>
      <c r="I116" s="254"/>
      <c r="J116" s="251"/>
      <c r="K116" s="251"/>
      <c r="L116" s="255"/>
      <c r="M116" s="256"/>
      <c r="N116" s="257"/>
      <c r="O116" s="257"/>
      <c r="P116" s="257"/>
      <c r="Q116" s="257"/>
      <c r="R116" s="257"/>
      <c r="S116" s="257"/>
      <c r="T116" s="258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59" t="s">
        <v>170</v>
      </c>
      <c r="AU116" s="259" t="s">
        <v>79</v>
      </c>
      <c r="AV116" s="14" t="s">
        <v>77</v>
      </c>
      <c r="AW116" s="14" t="s">
        <v>31</v>
      </c>
      <c r="AX116" s="14" t="s">
        <v>69</v>
      </c>
      <c r="AY116" s="259" t="s">
        <v>141</v>
      </c>
    </row>
    <row r="117" s="13" customFormat="1">
      <c r="A117" s="13"/>
      <c r="B117" s="233"/>
      <c r="C117" s="234"/>
      <c r="D117" s="235" t="s">
        <v>170</v>
      </c>
      <c r="E117" s="236" t="s">
        <v>19</v>
      </c>
      <c r="F117" s="237" t="s">
        <v>721</v>
      </c>
      <c r="G117" s="234"/>
      <c r="H117" s="238">
        <v>40</v>
      </c>
      <c r="I117" s="239"/>
      <c r="J117" s="234"/>
      <c r="K117" s="234"/>
      <c r="L117" s="240"/>
      <c r="M117" s="241"/>
      <c r="N117" s="242"/>
      <c r="O117" s="242"/>
      <c r="P117" s="242"/>
      <c r="Q117" s="242"/>
      <c r="R117" s="242"/>
      <c r="S117" s="242"/>
      <c r="T117" s="24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4" t="s">
        <v>170</v>
      </c>
      <c r="AU117" s="244" t="s">
        <v>79</v>
      </c>
      <c r="AV117" s="13" t="s">
        <v>79</v>
      </c>
      <c r="AW117" s="13" t="s">
        <v>31</v>
      </c>
      <c r="AX117" s="13" t="s">
        <v>77</v>
      </c>
      <c r="AY117" s="244" t="s">
        <v>141</v>
      </c>
    </row>
    <row r="118" s="2" customFormat="1" ht="16.5" customHeight="1">
      <c r="A118" s="40"/>
      <c r="B118" s="41"/>
      <c r="C118" s="274" t="s">
        <v>256</v>
      </c>
      <c r="D118" s="274" t="s">
        <v>364</v>
      </c>
      <c r="E118" s="275" t="s">
        <v>964</v>
      </c>
      <c r="F118" s="276" t="s">
        <v>965</v>
      </c>
      <c r="G118" s="277" t="s">
        <v>288</v>
      </c>
      <c r="H118" s="278">
        <v>40</v>
      </c>
      <c r="I118" s="279"/>
      <c r="J118" s="280">
        <f>ROUND(I118*H118,2)</f>
        <v>0</v>
      </c>
      <c r="K118" s="276" t="s">
        <v>19</v>
      </c>
      <c r="L118" s="281"/>
      <c r="M118" s="282" t="s">
        <v>19</v>
      </c>
      <c r="N118" s="283" t="s">
        <v>40</v>
      </c>
      <c r="O118" s="86"/>
      <c r="P118" s="229">
        <f>O118*H118</f>
        <v>0</v>
      </c>
      <c r="Q118" s="229">
        <v>0</v>
      </c>
      <c r="R118" s="229">
        <f>Q118*H118</f>
        <v>0</v>
      </c>
      <c r="S118" s="229">
        <v>0</v>
      </c>
      <c r="T118" s="230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31" t="s">
        <v>752</v>
      </c>
      <c r="AT118" s="231" t="s">
        <v>364</v>
      </c>
      <c r="AU118" s="231" t="s">
        <v>79</v>
      </c>
      <c r="AY118" s="19" t="s">
        <v>141</v>
      </c>
      <c r="BE118" s="232">
        <f>IF(N118="základní",J118,0)</f>
        <v>0</v>
      </c>
      <c r="BF118" s="232">
        <f>IF(N118="snížená",J118,0)</f>
        <v>0</v>
      </c>
      <c r="BG118" s="232">
        <f>IF(N118="zákl. přenesená",J118,0)</f>
        <v>0</v>
      </c>
      <c r="BH118" s="232">
        <f>IF(N118="sníž. přenesená",J118,0)</f>
        <v>0</v>
      </c>
      <c r="BI118" s="232">
        <f>IF(N118="nulová",J118,0)</f>
        <v>0</v>
      </c>
      <c r="BJ118" s="19" t="s">
        <v>77</v>
      </c>
      <c r="BK118" s="232">
        <f>ROUND(I118*H118,2)</f>
        <v>0</v>
      </c>
      <c r="BL118" s="19" t="s">
        <v>752</v>
      </c>
      <c r="BM118" s="231" t="s">
        <v>966</v>
      </c>
    </row>
    <row r="119" s="14" customFormat="1">
      <c r="A119" s="14"/>
      <c r="B119" s="250"/>
      <c r="C119" s="251"/>
      <c r="D119" s="235" t="s">
        <v>170</v>
      </c>
      <c r="E119" s="252" t="s">
        <v>19</v>
      </c>
      <c r="F119" s="253" t="s">
        <v>963</v>
      </c>
      <c r="G119" s="251"/>
      <c r="H119" s="252" t="s">
        <v>19</v>
      </c>
      <c r="I119" s="254"/>
      <c r="J119" s="251"/>
      <c r="K119" s="251"/>
      <c r="L119" s="255"/>
      <c r="M119" s="256"/>
      <c r="N119" s="257"/>
      <c r="O119" s="257"/>
      <c r="P119" s="257"/>
      <c r="Q119" s="257"/>
      <c r="R119" s="257"/>
      <c r="S119" s="257"/>
      <c r="T119" s="258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59" t="s">
        <v>170</v>
      </c>
      <c r="AU119" s="259" t="s">
        <v>79</v>
      </c>
      <c r="AV119" s="14" t="s">
        <v>77</v>
      </c>
      <c r="AW119" s="14" t="s">
        <v>31</v>
      </c>
      <c r="AX119" s="14" t="s">
        <v>69</v>
      </c>
      <c r="AY119" s="259" t="s">
        <v>141</v>
      </c>
    </row>
    <row r="120" s="13" customFormat="1">
      <c r="A120" s="13"/>
      <c r="B120" s="233"/>
      <c r="C120" s="234"/>
      <c r="D120" s="235" t="s">
        <v>170</v>
      </c>
      <c r="E120" s="236" t="s">
        <v>19</v>
      </c>
      <c r="F120" s="237" t="s">
        <v>721</v>
      </c>
      <c r="G120" s="234"/>
      <c r="H120" s="238">
        <v>40</v>
      </c>
      <c r="I120" s="239"/>
      <c r="J120" s="234"/>
      <c r="K120" s="234"/>
      <c r="L120" s="240"/>
      <c r="M120" s="241"/>
      <c r="N120" s="242"/>
      <c r="O120" s="242"/>
      <c r="P120" s="242"/>
      <c r="Q120" s="242"/>
      <c r="R120" s="242"/>
      <c r="S120" s="242"/>
      <c r="T120" s="24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4" t="s">
        <v>170</v>
      </c>
      <c r="AU120" s="244" t="s">
        <v>79</v>
      </c>
      <c r="AV120" s="13" t="s">
        <v>79</v>
      </c>
      <c r="AW120" s="13" t="s">
        <v>31</v>
      </c>
      <c r="AX120" s="13" t="s">
        <v>77</v>
      </c>
      <c r="AY120" s="244" t="s">
        <v>141</v>
      </c>
    </row>
    <row r="121" s="2" customFormat="1" ht="16.5" customHeight="1">
      <c r="A121" s="40"/>
      <c r="B121" s="41"/>
      <c r="C121" s="220" t="s">
        <v>261</v>
      </c>
      <c r="D121" s="220" t="s">
        <v>144</v>
      </c>
      <c r="E121" s="221" t="s">
        <v>967</v>
      </c>
      <c r="F121" s="222" t="s">
        <v>968</v>
      </c>
      <c r="G121" s="223" t="s">
        <v>288</v>
      </c>
      <c r="H121" s="224">
        <v>240</v>
      </c>
      <c r="I121" s="225"/>
      <c r="J121" s="226">
        <f>ROUND(I121*H121,2)</f>
        <v>0</v>
      </c>
      <c r="K121" s="222" t="s">
        <v>19</v>
      </c>
      <c r="L121" s="46"/>
      <c r="M121" s="227" t="s">
        <v>19</v>
      </c>
      <c r="N121" s="228" t="s">
        <v>40</v>
      </c>
      <c r="O121" s="86"/>
      <c r="P121" s="229">
        <f>O121*H121</f>
        <v>0</v>
      </c>
      <c r="Q121" s="229">
        <v>0</v>
      </c>
      <c r="R121" s="229">
        <f>Q121*H121</f>
        <v>0</v>
      </c>
      <c r="S121" s="229">
        <v>0</v>
      </c>
      <c r="T121" s="230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31" t="s">
        <v>752</v>
      </c>
      <c r="AT121" s="231" t="s">
        <v>144</v>
      </c>
      <c r="AU121" s="231" t="s">
        <v>79</v>
      </c>
      <c r="AY121" s="19" t="s">
        <v>141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19" t="s">
        <v>77</v>
      </c>
      <c r="BK121" s="232">
        <f>ROUND(I121*H121,2)</f>
        <v>0</v>
      </c>
      <c r="BL121" s="19" t="s">
        <v>752</v>
      </c>
      <c r="BM121" s="231" t="s">
        <v>969</v>
      </c>
    </row>
    <row r="122" s="14" customFormat="1">
      <c r="A122" s="14"/>
      <c r="B122" s="250"/>
      <c r="C122" s="251"/>
      <c r="D122" s="235" t="s">
        <v>170</v>
      </c>
      <c r="E122" s="252" t="s">
        <v>19</v>
      </c>
      <c r="F122" s="253" t="s">
        <v>970</v>
      </c>
      <c r="G122" s="251"/>
      <c r="H122" s="252" t="s">
        <v>19</v>
      </c>
      <c r="I122" s="254"/>
      <c r="J122" s="251"/>
      <c r="K122" s="251"/>
      <c r="L122" s="255"/>
      <c r="M122" s="256"/>
      <c r="N122" s="257"/>
      <c r="O122" s="257"/>
      <c r="P122" s="257"/>
      <c r="Q122" s="257"/>
      <c r="R122" s="257"/>
      <c r="S122" s="257"/>
      <c r="T122" s="258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59" t="s">
        <v>170</v>
      </c>
      <c r="AU122" s="259" t="s">
        <v>79</v>
      </c>
      <c r="AV122" s="14" t="s">
        <v>77</v>
      </c>
      <c r="AW122" s="14" t="s">
        <v>31</v>
      </c>
      <c r="AX122" s="14" t="s">
        <v>69</v>
      </c>
      <c r="AY122" s="259" t="s">
        <v>141</v>
      </c>
    </row>
    <row r="123" s="13" customFormat="1">
      <c r="A123" s="13"/>
      <c r="B123" s="233"/>
      <c r="C123" s="234"/>
      <c r="D123" s="235" t="s">
        <v>170</v>
      </c>
      <c r="E123" s="236" t="s">
        <v>19</v>
      </c>
      <c r="F123" s="237" t="s">
        <v>971</v>
      </c>
      <c r="G123" s="234"/>
      <c r="H123" s="238">
        <v>240</v>
      </c>
      <c r="I123" s="239"/>
      <c r="J123" s="234"/>
      <c r="K123" s="234"/>
      <c r="L123" s="240"/>
      <c r="M123" s="241"/>
      <c r="N123" s="242"/>
      <c r="O123" s="242"/>
      <c r="P123" s="242"/>
      <c r="Q123" s="242"/>
      <c r="R123" s="242"/>
      <c r="S123" s="242"/>
      <c r="T123" s="24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4" t="s">
        <v>170</v>
      </c>
      <c r="AU123" s="244" t="s">
        <v>79</v>
      </c>
      <c r="AV123" s="13" t="s">
        <v>79</v>
      </c>
      <c r="AW123" s="13" t="s">
        <v>31</v>
      </c>
      <c r="AX123" s="13" t="s">
        <v>77</v>
      </c>
      <c r="AY123" s="244" t="s">
        <v>141</v>
      </c>
    </row>
    <row r="124" s="2" customFormat="1" ht="16.5" customHeight="1">
      <c r="A124" s="40"/>
      <c r="B124" s="41"/>
      <c r="C124" s="274" t="s">
        <v>277</v>
      </c>
      <c r="D124" s="274" t="s">
        <v>364</v>
      </c>
      <c r="E124" s="275" t="s">
        <v>972</v>
      </c>
      <c r="F124" s="276" t="s">
        <v>973</v>
      </c>
      <c r="G124" s="277" t="s">
        <v>288</v>
      </c>
      <c r="H124" s="278">
        <v>240</v>
      </c>
      <c r="I124" s="279"/>
      <c r="J124" s="280">
        <f>ROUND(I124*H124,2)</f>
        <v>0</v>
      </c>
      <c r="K124" s="276" t="s">
        <v>19</v>
      </c>
      <c r="L124" s="281"/>
      <c r="M124" s="282" t="s">
        <v>19</v>
      </c>
      <c r="N124" s="283" t="s">
        <v>40</v>
      </c>
      <c r="O124" s="86"/>
      <c r="P124" s="229">
        <f>O124*H124</f>
        <v>0</v>
      </c>
      <c r="Q124" s="229">
        <v>0</v>
      </c>
      <c r="R124" s="229">
        <f>Q124*H124</f>
        <v>0</v>
      </c>
      <c r="S124" s="229">
        <v>0</v>
      </c>
      <c r="T124" s="23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31" t="s">
        <v>752</v>
      </c>
      <c r="AT124" s="231" t="s">
        <v>364</v>
      </c>
      <c r="AU124" s="231" t="s">
        <v>79</v>
      </c>
      <c r="AY124" s="19" t="s">
        <v>141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9" t="s">
        <v>77</v>
      </c>
      <c r="BK124" s="232">
        <f>ROUND(I124*H124,2)</f>
        <v>0</v>
      </c>
      <c r="BL124" s="19" t="s">
        <v>752</v>
      </c>
      <c r="BM124" s="231" t="s">
        <v>974</v>
      </c>
    </row>
    <row r="125" s="14" customFormat="1">
      <c r="A125" s="14"/>
      <c r="B125" s="250"/>
      <c r="C125" s="251"/>
      <c r="D125" s="235" t="s">
        <v>170</v>
      </c>
      <c r="E125" s="252" t="s">
        <v>19</v>
      </c>
      <c r="F125" s="253" t="s">
        <v>970</v>
      </c>
      <c r="G125" s="251"/>
      <c r="H125" s="252" t="s">
        <v>19</v>
      </c>
      <c r="I125" s="254"/>
      <c r="J125" s="251"/>
      <c r="K125" s="251"/>
      <c r="L125" s="255"/>
      <c r="M125" s="256"/>
      <c r="N125" s="257"/>
      <c r="O125" s="257"/>
      <c r="P125" s="257"/>
      <c r="Q125" s="257"/>
      <c r="R125" s="257"/>
      <c r="S125" s="257"/>
      <c r="T125" s="258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9" t="s">
        <v>170</v>
      </c>
      <c r="AU125" s="259" t="s">
        <v>79</v>
      </c>
      <c r="AV125" s="14" t="s">
        <v>77</v>
      </c>
      <c r="AW125" s="14" t="s">
        <v>31</v>
      </c>
      <c r="AX125" s="14" t="s">
        <v>69</v>
      </c>
      <c r="AY125" s="259" t="s">
        <v>141</v>
      </c>
    </row>
    <row r="126" s="13" customFormat="1">
      <c r="A126" s="13"/>
      <c r="B126" s="233"/>
      <c r="C126" s="234"/>
      <c r="D126" s="235" t="s">
        <v>170</v>
      </c>
      <c r="E126" s="236" t="s">
        <v>19</v>
      </c>
      <c r="F126" s="237" t="s">
        <v>971</v>
      </c>
      <c r="G126" s="234"/>
      <c r="H126" s="238">
        <v>240</v>
      </c>
      <c r="I126" s="239"/>
      <c r="J126" s="234"/>
      <c r="K126" s="234"/>
      <c r="L126" s="240"/>
      <c r="M126" s="271"/>
      <c r="N126" s="272"/>
      <c r="O126" s="272"/>
      <c r="P126" s="272"/>
      <c r="Q126" s="272"/>
      <c r="R126" s="272"/>
      <c r="S126" s="272"/>
      <c r="T126" s="27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4" t="s">
        <v>170</v>
      </c>
      <c r="AU126" s="244" t="s">
        <v>79</v>
      </c>
      <c r="AV126" s="13" t="s">
        <v>79</v>
      </c>
      <c r="AW126" s="13" t="s">
        <v>31</v>
      </c>
      <c r="AX126" s="13" t="s">
        <v>77</v>
      </c>
      <c r="AY126" s="244" t="s">
        <v>141</v>
      </c>
    </row>
    <row r="127" s="2" customFormat="1" ht="6.96" customHeight="1">
      <c r="A127" s="40"/>
      <c r="B127" s="61"/>
      <c r="C127" s="62"/>
      <c r="D127" s="62"/>
      <c r="E127" s="62"/>
      <c r="F127" s="62"/>
      <c r="G127" s="62"/>
      <c r="H127" s="62"/>
      <c r="I127" s="168"/>
      <c r="J127" s="62"/>
      <c r="K127" s="62"/>
      <c r="L127" s="46"/>
      <c r="M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</row>
  </sheetData>
  <sheetProtection sheet="1" autoFilter="0" formatColumns="0" formatRows="0" objects="1" scenarios="1" spinCount="100000" saltValue="Mvl9WNUaKryY+xjxO5GMRMZp8FXXlxONtINXHYb+dU2TsDRPMOJZYzqDiw4OdYsmfQHARM6pM4hF1t6+++Pmvw==" hashValue="M2yw+bAh3iQWayjhSl9F8auC9Nn81ywjov3vx9kOVWs0ISDdOrMt66ZkHN327yczAyXrGZF9zDTCbtnHhMknTA==" algorithmName="SHA-512" password="CC35"/>
  <autoFilter ref="C85:K126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30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97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2"/>
      <c r="AT3" s="19" t="s">
        <v>79</v>
      </c>
    </row>
    <row r="4" s="1" customFormat="1" ht="24.96" customHeight="1">
      <c r="B4" s="22"/>
      <c r="D4" s="134" t="s">
        <v>113</v>
      </c>
      <c r="I4" s="130"/>
      <c r="L4" s="22"/>
      <c r="M4" s="135" t="s">
        <v>10</v>
      </c>
      <c r="AT4" s="19" t="s">
        <v>4</v>
      </c>
    </row>
    <row r="5" s="1" customFormat="1" ht="6.96" customHeight="1">
      <c r="B5" s="22"/>
      <c r="I5" s="130"/>
      <c r="L5" s="22"/>
    </row>
    <row r="6" s="1" customFormat="1" ht="12" customHeight="1">
      <c r="B6" s="22"/>
      <c r="D6" s="136" t="s">
        <v>16</v>
      </c>
      <c r="I6" s="130"/>
      <c r="L6" s="22"/>
    </row>
    <row r="7" s="1" customFormat="1" ht="16.5" customHeight="1">
      <c r="B7" s="22"/>
      <c r="E7" s="137" t="str">
        <f>'Rekapitulace stavby'!K6</f>
        <v>Most Zlíchov</v>
      </c>
      <c r="F7" s="136"/>
      <c r="G7" s="136"/>
      <c r="H7" s="136"/>
      <c r="I7" s="130"/>
      <c r="L7" s="22"/>
    </row>
    <row r="8" s="2" customFormat="1" ht="12" customHeight="1">
      <c r="A8" s="40"/>
      <c r="B8" s="46"/>
      <c r="C8" s="40"/>
      <c r="D8" s="136" t="s">
        <v>114</v>
      </c>
      <c r="E8" s="40"/>
      <c r="F8" s="40"/>
      <c r="G8" s="40"/>
      <c r="H8" s="40"/>
      <c r="I8" s="138"/>
      <c r="J8" s="40"/>
      <c r="K8" s="40"/>
      <c r="L8" s="1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0" t="s">
        <v>975</v>
      </c>
      <c r="F9" s="40"/>
      <c r="G9" s="40"/>
      <c r="H9" s="40"/>
      <c r="I9" s="138"/>
      <c r="J9" s="40"/>
      <c r="K9" s="40"/>
      <c r="L9" s="1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8"/>
      <c r="J10" s="40"/>
      <c r="K10" s="40"/>
      <c r="L10" s="1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6" t="s">
        <v>18</v>
      </c>
      <c r="E11" s="40"/>
      <c r="F11" s="141" t="s">
        <v>19</v>
      </c>
      <c r="G11" s="40"/>
      <c r="H11" s="40"/>
      <c r="I11" s="142" t="s">
        <v>20</v>
      </c>
      <c r="J11" s="141" t="s">
        <v>19</v>
      </c>
      <c r="K11" s="40"/>
      <c r="L11" s="1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6" t="s">
        <v>21</v>
      </c>
      <c r="E12" s="40"/>
      <c r="F12" s="141" t="s">
        <v>22</v>
      </c>
      <c r="G12" s="40"/>
      <c r="H12" s="40"/>
      <c r="I12" s="142" t="s">
        <v>23</v>
      </c>
      <c r="J12" s="143" t="str">
        <f>'Rekapitulace stavby'!AN8</f>
        <v>13. 5. 2019</v>
      </c>
      <c r="K12" s="40"/>
      <c r="L12" s="13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38"/>
      <c r="J13" s="40"/>
      <c r="K13" s="40"/>
      <c r="L13" s="13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6" t="s">
        <v>25</v>
      </c>
      <c r="E14" s="40"/>
      <c r="F14" s="40"/>
      <c r="G14" s="40"/>
      <c r="H14" s="40"/>
      <c r="I14" s="142" t="s">
        <v>26</v>
      </c>
      <c r="J14" s="141" t="str">
        <f>IF('Rekapitulace stavby'!AN10="","",'Rekapitulace stavby'!AN10)</f>
        <v/>
      </c>
      <c r="K14" s="40"/>
      <c r="L14" s="13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1" t="str">
        <f>IF('Rekapitulace stavby'!E11="","",'Rekapitulace stavby'!E11)</f>
        <v xml:space="preserve"> </v>
      </c>
      <c r="F15" s="40"/>
      <c r="G15" s="40"/>
      <c r="H15" s="40"/>
      <c r="I15" s="142" t="s">
        <v>27</v>
      </c>
      <c r="J15" s="141" t="str">
        <f>IF('Rekapitulace stavby'!AN11="","",'Rekapitulace stavby'!AN11)</f>
        <v/>
      </c>
      <c r="K15" s="40"/>
      <c r="L15" s="13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8"/>
      <c r="J16" s="40"/>
      <c r="K16" s="40"/>
      <c r="L16" s="13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6" t="s">
        <v>28</v>
      </c>
      <c r="E17" s="40"/>
      <c r="F17" s="40"/>
      <c r="G17" s="40"/>
      <c r="H17" s="40"/>
      <c r="I17" s="142" t="s">
        <v>26</v>
      </c>
      <c r="J17" s="35" t="str">
        <f>'Rekapitulace stavby'!AN13</f>
        <v>Vyplň údaj</v>
      </c>
      <c r="K17" s="40"/>
      <c r="L17" s="13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41"/>
      <c r="G18" s="141"/>
      <c r="H18" s="141"/>
      <c r="I18" s="142" t="s">
        <v>27</v>
      </c>
      <c r="J18" s="35" t="str">
        <f>'Rekapitulace stavby'!AN14</f>
        <v>Vyplň údaj</v>
      </c>
      <c r="K18" s="40"/>
      <c r="L18" s="13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8"/>
      <c r="J19" s="40"/>
      <c r="K19" s="40"/>
      <c r="L19" s="13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6" t="s">
        <v>30</v>
      </c>
      <c r="E20" s="40"/>
      <c r="F20" s="40"/>
      <c r="G20" s="40"/>
      <c r="H20" s="40"/>
      <c r="I20" s="142" t="s">
        <v>26</v>
      </c>
      <c r="J20" s="141" t="str">
        <f>IF('Rekapitulace stavby'!AN16="","",'Rekapitulace stavby'!AN16)</f>
        <v/>
      </c>
      <c r="K20" s="40"/>
      <c r="L20" s="13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1" t="str">
        <f>IF('Rekapitulace stavby'!E17="","",'Rekapitulace stavby'!E17)</f>
        <v xml:space="preserve"> </v>
      </c>
      <c r="F21" s="40"/>
      <c r="G21" s="40"/>
      <c r="H21" s="40"/>
      <c r="I21" s="142" t="s">
        <v>27</v>
      </c>
      <c r="J21" s="141" t="str">
        <f>IF('Rekapitulace stavby'!AN17="","",'Rekapitulace stavby'!AN17)</f>
        <v/>
      </c>
      <c r="K21" s="40"/>
      <c r="L21" s="13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8"/>
      <c r="J22" s="40"/>
      <c r="K22" s="40"/>
      <c r="L22" s="13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6" t="s">
        <v>32</v>
      </c>
      <c r="E23" s="40"/>
      <c r="F23" s="40"/>
      <c r="G23" s="40"/>
      <c r="H23" s="40"/>
      <c r="I23" s="142" t="s">
        <v>26</v>
      </c>
      <c r="J23" s="141" t="str">
        <f>IF('Rekapitulace stavby'!AN19="","",'Rekapitulace stavby'!AN19)</f>
        <v/>
      </c>
      <c r="K23" s="40"/>
      <c r="L23" s="13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1" t="str">
        <f>IF('Rekapitulace stavby'!E20="","",'Rekapitulace stavby'!E20)</f>
        <v xml:space="preserve"> </v>
      </c>
      <c r="F24" s="40"/>
      <c r="G24" s="40"/>
      <c r="H24" s="40"/>
      <c r="I24" s="142" t="s">
        <v>27</v>
      </c>
      <c r="J24" s="141" t="str">
        <f>IF('Rekapitulace stavby'!AN20="","",'Rekapitulace stavby'!AN20)</f>
        <v/>
      </c>
      <c r="K24" s="40"/>
      <c r="L24" s="1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8"/>
      <c r="J25" s="40"/>
      <c r="K25" s="40"/>
      <c r="L25" s="1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6" t="s">
        <v>33</v>
      </c>
      <c r="E26" s="40"/>
      <c r="F26" s="40"/>
      <c r="G26" s="40"/>
      <c r="H26" s="40"/>
      <c r="I26" s="138"/>
      <c r="J26" s="40"/>
      <c r="K26" s="40"/>
      <c r="L26" s="1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4"/>
      <c r="B27" s="145"/>
      <c r="C27" s="144"/>
      <c r="D27" s="144"/>
      <c r="E27" s="146" t="s">
        <v>19</v>
      </c>
      <c r="F27" s="146"/>
      <c r="G27" s="146"/>
      <c r="H27" s="146"/>
      <c r="I27" s="147"/>
      <c r="J27" s="144"/>
      <c r="K27" s="144"/>
      <c r="L27" s="148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8"/>
      <c r="J28" s="40"/>
      <c r="K28" s="40"/>
      <c r="L28" s="1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9"/>
      <c r="E29" s="149"/>
      <c r="F29" s="149"/>
      <c r="G29" s="149"/>
      <c r="H29" s="149"/>
      <c r="I29" s="150"/>
      <c r="J29" s="149"/>
      <c r="K29" s="149"/>
      <c r="L29" s="13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1" t="s">
        <v>35</v>
      </c>
      <c r="E30" s="40"/>
      <c r="F30" s="40"/>
      <c r="G30" s="40"/>
      <c r="H30" s="40"/>
      <c r="I30" s="138"/>
      <c r="J30" s="152">
        <f>ROUND(J80, 2)</f>
        <v>0</v>
      </c>
      <c r="K30" s="40"/>
      <c r="L30" s="13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9"/>
      <c r="E31" s="149"/>
      <c r="F31" s="149"/>
      <c r="G31" s="149"/>
      <c r="H31" s="149"/>
      <c r="I31" s="150"/>
      <c r="J31" s="149"/>
      <c r="K31" s="149"/>
      <c r="L31" s="13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3" t="s">
        <v>37</v>
      </c>
      <c r="G32" s="40"/>
      <c r="H32" s="40"/>
      <c r="I32" s="154" t="s">
        <v>36</v>
      </c>
      <c r="J32" s="153" t="s">
        <v>38</v>
      </c>
      <c r="K32" s="40"/>
      <c r="L32" s="13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5" t="s">
        <v>39</v>
      </c>
      <c r="E33" s="136" t="s">
        <v>40</v>
      </c>
      <c r="F33" s="156">
        <f>ROUND((SUM(BE80:BE82)),  2)</f>
        <v>0</v>
      </c>
      <c r="G33" s="40"/>
      <c r="H33" s="40"/>
      <c r="I33" s="157">
        <v>0.20999999999999999</v>
      </c>
      <c r="J33" s="156">
        <f>ROUND(((SUM(BE80:BE82))*I33),  2)</f>
        <v>0</v>
      </c>
      <c r="K33" s="40"/>
      <c r="L33" s="13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6" t="s">
        <v>41</v>
      </c>
      <c r="F34" s="156">
        <f>ROUND((SUM(BF80:BF82)),  2)</f>
        <v>0</v>
      </c>
      <c r="G34" s="40"/>
      <c r="H34" s="40"/>
      <c r="I34" s="157">
        <v>0.14999999999999999</v>
      </c>
      <c r="J34" s="156">
        <f>ROUND(((SUM(BF80:BF82))*I34),  2)</f>
        <v>0</v>
      </c>
      <c r="K34" s="40"/>
      <c r="L34" s="13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6" t="s">
        <v>42</v>
      </c>
      <c r="F35" s="156">
        <f>ROUND((SUM(BG80:BG82)),  2)</f>
        <v>0</v>
      </c>
      <c r="G35" s="40"/>
      <c r="H35" s="40"/>
      <c r="I35" s="157">
        <v>0.20999999999999999</v>
      </c>
      <c r="J35" s="156">
        <f>0</f>
        <v>0</v>
      </c>
      <c r="K35" s="40"/>
      <c r="L35" s="13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6" t="s">
        <v>43</v>
      </c>
      <c r="F36" s="156">
        <f>ROUND((SUM(BH80:BH82)),  2)</f>
        <v>0</v>
      </c>
      <c r="G36" s="40"/>
      <c r="H36" s="40"/>
      <c r="I36" s="157">
        <v>0.14999999999999999</v>
      </c>
      <c r="J36" s="156">
        <f>0</f>
        <v>0</v>
      </c>
      <c r="K36" s="40"/>
      <c r="L36" s="13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6" t="s">
        <v>44</v>
      </c>
      <c r="F37" s="156">
        <f>ROUND((SUM(BI80:BI82)),  2)</f>
        <v>0</v>
      </c>
      <c r="G37" s="40"/>
      <c r="H37" s="40"/>
      <c r="I37" s="157">
        <v>0</v>
      </c>
      <c r="J37" s="156">
        <f>0</f>
        <v>0</v>
      </c>
      <c r="K37" s="40"/>
      <c r="L37" s="13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8"/>
      <c r="J38" s="40"/>
      <c r="K38" s="40"/>
      <c r="L38" s="13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8"/>
      <c r="D39" s="159" t="s">
        <v>45</v>
      </c>
      <c r="E39" s="160"/>
      <c r="F39" s="160"/>
      <c r="G39" s="161" t="s">
        <v>46</v>
      </c>
      <c r="H39" s="162" t="s">
        <v>47</v>
      </c>
      <c r="I39" s="163"/>
      <c r="J39" s="164">
        <f>SUM(J30:J37)</f>
        <v>0</v>
      </c>
      <c r="K39" s="165"/>
      <c r="L39" s="13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13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1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116</v>
      </c>
      <c r="D45" s="42"/>
      <c r="E45" s="42"/>
      <c r="F45" s="42"/>
      <c r="G45" s="42"/>
      <c r="H45" s="42"/>
      <c r="I45" s="138"/>
      <c r="J45" s="42"/>
      <c r="K45" s="42"/>
      <c r="L45" s="13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8"/>
      <c r="J46" s="42"/>
      <c r="K46" s="42"/>
      <c r="L46" s="1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138"/>
      <c r="J47" s="42"/>
      <c r="K47" s="42"/>
      <c r="L47" s="13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2" t="str">
        <f>E7</f>
        <v>Most Zlíchov</v>
      </c>
      <c r="F48" s="34"/>
      <c r="G48" s="34"/>
      <c r="H48" s="34"/>
      <c r="I48" s="138"/>
      <c r="J48" s="42"/>
      <c r="K48" s="42"/>
      <c r="L48" s="13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114</v>
      </c>
      <c r="D49" s="42"/>
      <c r="E49" s="42"/>
      <c r="F49" s="42"/>
      <c r="G49" s="42"/>
      <c r="H49" s="42"/>
      <c r="I49" s="138"/>
      <c r="J49" s="42"/>
      <c r="K49" s="42"/>
      <c r="L49" s="13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401 - PŘELOŽKA KABELŮ VO-THMP ( NEOCEŇUJE SE )</v>
      </c>
      <c r="F50" s="42"/>
      <c r="G50" s="42"/>
      <c r="H50" s="42"/>
      <c r="I50" s="138"/>
      <c r="J50" s="42"/>
      <c r="K50" s="42"/>
      <c r="L50" s="13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8"/>
      <c r="J51" s="42"/>
      <c r="K51" s="42"/>
      <c r="L51" s="13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 xml:space="preserve"> </v>
      </c>
      <c r="G52" s="42"/>
      <c r="H52" s="42"/>
      <c r="I52" s="142" t="s">
        <v>23</v>
      </c>
      <c r="J52" s="74" t="str">
        <f>IF(J12="","",J12)</f>
        <v>13. 5. 2019</v>
      </c>
      <c r="K52" s="42"/>
      <c r="L52" s="13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8"/>
      <c r="J53" s="42"/>
      <c r="K53" s="42"/>
      <c r="L53" s="13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 xml:space="preserve"> </v>
      </c>
      <c r="G54" s="42"/>
      <c r="H54" s="42"/>
      <c r="I54" s="142" t="s">
        <v>30</v>
      </c>
      <c r="J54" s="38" t="str">
        <f>E21</f>
        <v xml:space="preserve"> </v>
      </c>
      <c r="K54" s="42"/>
      <c r="L54" s="13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28</v>
      </c>
      <c r="D55" s="42"/>
      <c r="E55" s="42"/>
      <c r="F55" s="29" t="str">
        <f>IF(E18="","",E18)</f>
        <v>Vyplň údaj</v>
      </c>
      <c r="G55" s="42"/>
      <c r="H55" s="42"/>
      <c r="I55" s="142" t="s">
        <v>32</v>
      </c>
      <c r="J55" s="38" t="str">
        <f>E24</f>
        <v xml:space="preserve"> </v>
      </c>
      <c r="K55" s="42"/>
      <c r="L55" s="13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8"/>
      <c r="J56" s="42"/>
      <c r="K56" s="42"/>
      <c r="L56" s="13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117</v>
      </c>
      <c r="D57" s="174"/>
      <c r="E57" s="174"/>
      <c r="F57" s="174"/>
      <c r="G57" s="174"/>
      <c r="H57" s="174"/>
      <c r="I57" s="175"/>
      <c r="J57" s="176" t="s">
        <v>118</v>
      </c>
      <c r="K57" s="174"/>
      <c r="L57" s="13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8"/>
      <c r="J58" s="42"/>
      <c r="K58" s="42"/>
      <c r="L58" s="13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67</v>
      </c>
      <c r="D59" s="42"/>
      <c r="E59" s="42"/>
      <c r="F59" s="42"/>
      <c r="G59" s="42"/>
      <c r="H59" s="42"/>
      <c r="I59" s="138"/>
      <c r="J59" s="104">
        <f>J80</f>
        <v>0</v>
      </c>
      <c r="K59" s="42"/>
      <c r="L59" s="13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119</v>
      </c>
    </row>
    <row r="60" s="9" customFormat="1" ht="24.96" customHeight="1">
      <c r="A60" s="9"/>
      <c r="B60" s="178"/>
      <c r="C60" s="179"/>
      <c r="D60" s="180" t="s">
        <v>184</v>
      </c>
      <c r="E60" s="181"/>
      <c r="F60" s="181"/>
      <c r="G60" s="181"/>
      <c r="H60" s="181"/>
      <c r="I60" s="182"/>
      <c r="J60" s="183">
        <f>J81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2" customFormat="1" ht="21.84" customHeight="1">
      <c r="A61" s="40"/>
      <c r="B61" s="41"/>
      <c r="C61" s="42"/>
      <c r="D61" s="42"/>
      <c r="E61" s="42"/>
      <c r="F61" s="42"/>
      <c r="G61" s="42"/>
      <c r="H61" s="42"/>
      <c r="I61" s="138"/>
      <c r="J61" s="42"/>
      <c r="K61" s="42"/>
      <c r="L61" s="139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6.96" customHeight="1">
      <c r="A62" s="40"/>
      <c r="B62" s="61"/>
      <c r="C62" s="62"/>
      <c r="D62" s="62"/>
      <c r="E62" s="62"/>
      <c r="F62" s="62"/>
      <c r="G62" s="62"/>
      <c r="H62" s="62"/>
      <c r="I62" s="168"/>
      <c r="J62" s="62"/>
      <c r="K62" s="62"/>
      <c r="L62" s="139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6" s="2" customFormat="1" ht="6.96" customHeight="1">
      <c r="A66" s="40"/>
      <c r="B66" s="63"/>
      <c r="C66" s="64"/>
      <c r="D66" s="64"/>
      <c r="E66" s="64"/>
      <c r="F66" s="64"/>
      <c r="G66" s="64"/>
      <c r="H66" s="64"/>
      <c r="I66" s="171"/>
      <c r="J66" s="64"/>
      <c r="K66" s="64"/>
      <c r="L66" s="139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4.96" customHeight="1">
      <c r="A67" s="40"/>
      <c r="B67" s="41"/>
      <c r="C67" s="25" t="s">
        <v>125</v>
      </c>
      <c r="D67" s="42"/>
      <c r="E67" s="42"/>
      <c r="F67" s="42"/>
      <c r="G67" s="42"/>
      <c r="H67" s="42"/>
      <c r="I67" s="138"/>
      <c r="J67" s="42"/>
      <c r="K67" s="42"/>
      <c r="L67" s="139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6.96" customHeight="1">
      <c r="A68" s="40"/>
      <c r="B68" s="41"/>
      <c r="C68" s="42"/>
      <c r="D68" s="42"/>
      <c r="E68" s="42"/>
      <c r="F68" s="42"/>
      <c r="G68" s="42"/>
      <c r="H68" s="42"/>
      <c r="I68" s="138"/>
      <c r="J68" s="42"/>
      <c r="K68" s="42"/>
      <c r="L68" s="139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12" customHeight="1">
      <c r="A69" s="40"/>
      <c r="B69" s="41"/>
      <c r="C69" s="34" t="s">
        <v>16</v>
      </c>
      <c r="D69" s="42"/>
      <c r="E69" s="42"/>
      <c r="F69" s="42"/>
      <c r="G69" s="42"/>
      <c r="H69" s="42"/>
      <c r="I69" s="138"/>
      <c r="J69" s="42"/>
      <c r="K69" s="42"/>
      <c r="L69" s="139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16.5" customHeight="1">
      <c r="A70" s="40"/>
      <c r="B70" s="41"/>
      <c r="C70" s="42"/>
      <c r="D70" s="42"/>
      <c r="E70" s="172" t="str">
        <f>E7</f>
        <v>Most Zlíchov</v>
      </c>
      <c r="F70" s="34"/>
      <c r="G70" s="34"/>
      <c r="H70" s="34"/>
      <c r="I70" s="138"/>
      <c r="J70" s="42"/>
      <c r="K70" s="42"/>
      <c r="L70" s="139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12" customHeight="1">
      <c r="A71" s="40"/>
      <c r="B71" s="41"/>
      <c r="C71" s="34" t="s">
        <v>114</v>
      </c>
      <c r="D71" s="42"/>
      <c r="E71" s="42"/>
      <c r="F71" s="42"/>
      <c r="G71" s="42"/>
      <c r="H71" s="42"/>
      <c r="I71" s="138"/>
      <c r="J71" s="42"/>
      <c r="K71" s="42"/>
      <c r="L71" s="13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16.5" customHeight="1">
      <c r="A72" s="40"/>
      <c r="B72" s="41"/>
      <c r="C72" s="42"/>
      <c r="D72" s="42"/>
      <c r="E72" s="71" t="str">
        <f>E9</f>
        <v>SO 401 - PŘELOŽKA KABELŮ VO-THMP ( NEOCEŇUJE SE )</v>
      </c>
      <c r="F72" s="42"/>
      <c r="G72" s="42"/>
      <c r="H72" s="42"/>
      <c r="I72" s="138"/>
      <c r="J72" s="42"/>
      <c r="K72" s="42"/>
      <c r="L72" s="13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138"/>
      <c r="J73" s="42"/>
      <c r="K73" s="42"/>
      <c r="L73" s="13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21</v>
      </c>
      <c r="D74" s="42"/>
      <c r="E74" s="42"/>
      <c r="F74" s="29" t="str">
        <f>F12</f>
        <v xml:space="preserve"> </v>
      </c>
      <c r="G74" s="42"/>
      <c r="H74" s="42"/>
      <c r="I74" s="142" t="s">
        <v>23</v>
      </c>
      <c r="J74" s="74" t="str">
        <f>IF(J12="","",J12)</f>
        <v>13. 5. 2019</v>
      </c>
      <c r="K74" s="42"/>
      <c r="L74" s="13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41"/>
      <c r="C75" s="42"/>
      <c r="D75" s="42"/>
      <c r="E75" s="42"/>
      <c r="F75" s="42"/>
      <c r="G75" s="42"/>
      <c r="H75" s="42"/>
      <c r="I75" s="138"/>
      <c r="J75" s="42"/>
      <c r="K75" s="42"/>
      <c r="L75" s="13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5.15" customHeight="1">
      <c r="A76" s="40"/>
      <c r="B76" s="41"/>
      <c r="C76" s="34" t="s">
        <v>25</v>
      </c>
      <c r="D76" s="42"/>
      <c r="E76" s="42"/>
      <c r="F76" s="29" t="str">
        <f>E15</f>
        <v xml:space="preserve"> </v>
      </c>
      <c r="G76" s="42"/>
      <c r="H76" s="42"/>
      <c r="I76" s="142" t="s">
        <v>30</v>
      </c>
      <c r="J76" s="38" t="str">
        <f>E21</f>
        <v xml:space="preserve"> </v>
      </c>
      <c r="K76" s="42"/>
      <c r="L76" s="13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5.15" customHeight="1">
      <c r="A77" s="40"/>
      <c r="B77" s="41"/>
      <c r="C77" s="34" t="s">
        <v>28</v>
      </c>
      <c r="D77" s="42"/>
      <c r="E77" s="42"/>
      <c r="F77" s="29" t="str">
        <f>IF(E18="","",E18)</f>
        <v>Vyplň údaj</v>
      </c>
      <c r="G77" s="42"/>
      <c r="H77" s="42"/>
      <c r="I77" s="142" t="s">
        <v>32</v>
      </c>
      <c r="J77" s="38" t="str">
        <f>E24</f>
        <v xml:space="preserve"> </v>
      </c>
      <c r="K77" s="42"/>
      <c r="L77" s="13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0.32" customHeight="1">
      <c r="A78" s="40"/>
      <c r="B78" s="41"/>
      <c r="C78" s="42"/>
      <c r="D78" s="42"/>
      <c r="E78" s="42"/>
      <c r="F78" s="42"/>
      <c r="G78" s="42"/>
      <c r="H78" s="42"/>
      <c r="I78" s="138"/>
      <c r="J78" s="42"/>
      <c r="K78" s="42"/>
      <c r="L78" s="13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11" customFormat="1" ht="29.28" customHeight="1">
      <c r="A79" s="192"/>
      <c r="B79" s="193"/>
      <c r="C79" s="194" t="s">
        <v>126</v>
      </c>
      <c r="D79" s="195" t="s">
        <v>54</v>
      </c>
      <c r="E79" s="195" t="s">
        <v>50</v>
      </c>
      <c r="F79" s="195" t="s">
        <v>51</v>
      </c>
      <c r="G79" s="195" t="s">
        <v>127</v>
      </c>
      <c r="H79" s="195" t="s">
        <v>128</v>
      </c>
      <c r="I79" s="196" t="s">
        <v>129</v>
      </c>
      <c r="J79" s="195" t="s">
        <v>118</v>
      </c>
      <c r="K79" s="197" t="s">
        <v>130</v>
      </c>
      <c r="L79" s="198"/>
      <c r="M79" s="94" t="s">
        <v>19</v>
      </c>
      <c r="N79" s="95" t="s">
        <v>39</v>
      </c>
      <c r="O79" s="95" t="s">
        <v>131</v>
      </c>
      <c r="P79" s="95" t="s">
        <v>132</v>
      </c>
      <c r="Q79" s="95" t="s">
        <v>133</v>
      </c>
      <c r="R79" s="95" t="s">
        <v>134</v>
      </c>
      <c r="S79" s="95" t="s">
        <v>135</v>
      </c>
      <c r="T79" s="96" t="s">
        <v>136</v>
      </c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</row>
    <row r="80" s="2" customFormat="1" ht="22.8" customHeight="1">
      <c r="A80" s="40"/>
      <c r="B80" s="41"/>
      <c r="C80" s="101" t="s">
        <v>137</v>
      </c>
      <c r="D80" s="42"/>
      <c r="E80" s="42"/>
      <c r="F80" s="42"/>
      <c r="G80" s="42"/>
      <c r="H80" s="42"/>
      <c r="I80" s="138"/>
      <c r="J80" s="199">
        <f>BK80</f>
        <v>0</v>
      </c>
      <c r="K80" s="42"/>
      <c r="L80" s="46"/>
      <c r="M80" s="97"/>
      <c r="N80" s="200"/>
      <c r="O80" s="98"/>
      <c r="P80" s="201">
        <f>P81</f>
        <v>0</v>
      </c>
      <c r="Q80" s="98"/>
      <c r="R80" s="201">
        <f>R81</f>
        <v>0</v>
      </c>
      <c r="S80" s="98"/>
      <c r="T80" s="202">
        <f>T81</f>
        <v>0</v>
      </c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T80" s="19" t="s">
        <v>68</v>
      </c>
      <c r="AU80" s="19" t="s">
        <v>119</v>
      </c>
      <c r="BK80" s="203">
        <f>BK81</f>
        <v>0</v>
      </c>
    </row>
    <row r="81" s="12" customFormat="1" ht="25.92" customHeight="1">
      <c r="A81" s="12"/>
      <c r="B81" s="204"/>
      <c r="C81" s="205"/>
      <c r="D81" s="206" t="s">
        <v>68</v>
      </c>
      <c r="E81" s="207" t="s">
        <v>191</v>
      </c>
      <c r="F81" s="207" t="s">
        <v>192</v>
      </c>
      <c r="G81" s="205"/>
      <c r="H81" s="205"/>
      <c r="I81" s="208"/>
      <c r="J81" s="209">
        <f>BK81</f>
        <v>0</v>
      </c>
      <c r="K81" s="205"/>
      <c r="L81" s="210"/>
      <c r="M81" s="211"/>
      <c r="N81" s="212"/>
      <c r="O81" s="212"/>
      <c r="P81" s="213">
        <f>P82</f>
        <v>0</v>
      </c>
      <c r="Q81" s="212"/>
      <c r="R81" s="213">
        <f>R82</f>
        <v>0</v>
      </c>
      <c r="S81" s="212"/>
      <c r="T81" s="214">
        <f>T82</f>
        <v>0</v>
      </c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R81" s="215" t="s">
        <v>77</v>
      </c>
      <c r="AT81" s="216" t="s">
        <v>68</v>
      </c>
      <c r="AU81" s="216" t="s">
        <v>69</v>
      </c>
      <c r="AY81" s="215" t="s">
        <v>141</v>
      </c>
      <c r="BK81" s="217">
        <f>BK82</f>
        <v>0</v>
      </c>
    </row>
    <row r="82" s="2" customFormat="1" ht="16.5" customHeight="1">
      <c r="A82" s="40"/>
      <c r="B82" s="41"/>
      <c r="C82" s="220" t="s">
        <v>77</v>
      </c>
      <c r="D82" s="220" t="s">
        <v>144</v>
      </c>
      <c r="E82" s="221" t="s">
        <v>976</v>
      </c>
      <c r="F82" s="222" t="s">
        <v>977</v>
      </c>
      <c r="G82" s="223" t="s">
        <v>793</v>
      </c>
      <c r="H82" s="224">
        <v>1</v>
      </c>
      <c r="I82" s="225"/>
      <c r="J82" s="226">
        <f>ROUND(I82*H82,2)</f>
        <v>0</v>
      </c>
      <c r="K82" s="222" t="s">
        <v>19</v>
      </c>
      <c r="L82" s="46"/>
      <c r="M82" s="245" t="s">
        <v>19</v>
      </c>
      <c r="N82" s="246" t="s">
        <v>40</v>
      </c>
      <c r="O82" s="247"/>
      <c r="P82" s="248">
        <f>O82*H82</f>
        <v>0</v>
      </c>
      <c r="Q82" s="248">
        <v>0</v>
      </c>
      <c r="R82" s="248">
        <f>Q82*H82</f>
        <v>0</v>
      </c>
      <c r="S82" s="248">
        <v>0</v>
      </c>
      <c r="T82" s="249">
        <f>S82*H82</f>
        <v>0</v>
      </c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R82" s="231" t="s">
        <v>161</v>
      </c>
      <c r="AT82" s="231" t="s">
        <v>144</v>
      </c>
      <c r="AU82" s="231" t="s">
        <v>77</v>
      </c>
      <c r="AY82" s="19" t="s">
        <v>141</v>
      </c>
      <c r="BE82" s="232">
        <f>IF(N82="základní",J82,0)</f>
        <v>0</v>
      </c>
      <c r="BF82" s="232">
        <f>IF(N82="snížená",J82,0)</f>
        <v>0</v>
      </c>
      <c r="BG82" s="232">
        <f>IF(N82="zákl. přenesená",J82,0)</f>
        <v>0</v>
      </c>
      <c r="BH82" s="232">
        <f>IF(N82="sníž. přenesená",J82,0)</f>
        <v>0</v>
      </c>
      <c r="BI82" s="232">
        <f>IF(N82="nulová",J82,0)</f>
        <v>0</v>
      </c>
      <c r="BJ82" s="19" t="s">
        <v>77</v>
      </c>
      <c r="BK82" s="232">
        <f>ROUND(I82*H82,2)</f>
        <v>0</v>
      </c>
      <c r="BL82" s="19" t="s">
        <v>161</v>
      </c>
      <c r="BM82" s="231" t="s">
        <v>978</v>
      </c>
    </row>
    <row r="83" s="2" customFormat="1" ht="6.96" customHeight="1">
      <c r="A83" s="40"/>
      <c r="B83" s="61"/>
      <c r="C83" s="62"/>
      <c r="D83" s="62"/>
      <c r="E83" s="62"/>
      <c r="F83" s="62"/>
      <c r="G83" s="62"/>
      <c r="H83" s="62"/>
      <c r="I83" s="168"/>
      <c r="J83" s="62"/>
      <c r="K83" s="62"/>
      <c r="L83" s="46"/>
      <c r="M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</sheetData>
  <sheetProtection sheet="1" autoFilter="0" formatColumns="0" formatRows="0" objects="1" scenarios="1" spinCount="100000" saltValue="Q6eSIRRXKQ3EIeC3q3Z8yTD8N3IV7/dyxoyp4lAQOd2XWEvLUJEJT5jf57aYxN+DfizUpI1RzyVKgZVOj5GovQ==" hashValue="FgtmOLYomj04A8Vh+jZvegVrEly+TtYvVfXrlLhs7ZmKdI9fhOFYDcTdHFL4Cqxc2KPLyNz/WWoUNrSc/pP1dw==" algorithmName="SHA-512" password="CC35"/>
  <autoFilter ref="C79:K82"/>
  <mergeCells count="9">
    <mergeCell ref="E7:H7"/>
    <mergeCell ref="E9:H9"/>
    <mergeCell ref="E18:H18"/>
    <mergeCell ref="E27:H27"/>
    <mergeCell ref="E48:H48"/>
    <mergeCell ref="E50:H50"/>
    <mergeCell ref="E70:H70"/>
    <mergeCell ref="E72:H7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100.83" style="1" customWidth="1"/>
    <col min="7" max="7" width="7" style="1" customWidth="1"/>
    <col min="8" max="8" width="11.5" style="1" customWidth="1"/>
    <col min="9" max="9" width="20.17" style="130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100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2"/>
      <c r="AT3" s="19" t="s">
        <v>79</v>
      </c>
    </row>
    <row r="4" s="1" customFormat="1" ht="24.96" customHeight="1">
      <c r="B4" s="22"/>
      <c r="D4" s="134" t="s">
        <v>113</v>
      </c>
      <c r="I4" s="130"/>
      <c r="L4" s="22"/>
      <c r="M4" s="135" t="s">
        <v>10</v>
      </c>
      <c r="AT4" s="19" t="s">
        <v>4</v>
      </c>
    </row>
    <row r="5" s="1" customFormat="1" ht="6.96" customHeight="1">
      <c r="B5" s="22"/>
      <c r="I5" s="130"/>
      <c r="L5" s="22"/>
    </row>
    <row r="6" s="1" customFormat="1" ht="12" customHeight="1">
      <c r="B6" s="22"/>
      <c r="D6" s="136" t="s">
        <v>16</v>
      </c>
      <c r="I6" s="130"/>
      <c r="L6" s="22"/>
    </row>
    <row r="7" s="1" customFormat="1" ht="16.5" customHeight="1">
      <c r="B7" s="22"/>
      <c r="E7" s="137" t="str">
        <f>'Rekapitulace stavby'!K6</f>
        <v>Most Zlíchov</v>
      </c>
      <c r="F7" s="136"/>
      <c r="G7" s="136"/>
      <c r="H7" s="136"/>
      <c r="I7" s="130"/>
      <c r="L7" s="22"/>
    </row>
    <row r="8" s="2" customFormat="1" ht="12" customHeight="1">
      <c r="A8" s="40"/>
      <c r="B8" s="46"/>
      <c r="C8" s="40"/>
      <c r="D8" s="136" t="s">
        <v>114</v>
      </c>
      <c r="E8" s="40"/>
      <c r="F8" s="40"/>
      <c r="G8" s="40"/>
      <c r="H8" s="40"/>
      <c r="I8" s="138"/>
      <c r="J8" s="40"/>
      <c r="K8" s="40"/>
      <c r="L8" s="1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0" t="s">
        <v>979</v>
      </c>
      <c r="F9" s="40"/>
      <c r="G9" s="40"/>
      <c r="H9" s="40"/>
      <c r="I9" s="138"/>
      <c r="J9" s="40"/>
      <c r="K9" s="40"/>
      <c r="L9" s="1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8"/>
      <c r="J10" s="40"/>
      <c r="K10" s="40"/>
      <c r="L10" s="1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6" t="s">
        <v>18</v>
      </c>
      <c r="E11" s="40"/>
      <c r="F11" s="141" t="s">
        <v>19</v>
      </c>
      <c r="G11" s="40"/>
      <c r="H11" s="40"/>
      <c r="I11" s="142" t="s">
        <v>20</v>
      </c>
      <c r="J11" s="141" t="s">
        <v>19</v>
      </c>
      <c r="K11" s="40"/>
      <c r="L11" s="1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6" t="s">
        <v>21</v>
      </c>
      <c r="E12" s="40"/>
      <c r="F12" s="141" t="s">
        <v>22</v>
      </c>
      <c r="G12" s="40"/>
      <c r="H12" s="40"/>
      <c r="I12" s="142" t="s">
        <v>23</v>
      </c>
      <c r="J12" s="143" t="str">
        <f>'Rekapitulace stavby'!AN8</f>
        <v>13. 5. 2019</v>
      </c>
      <c r="K12" s="40"/>
      <c r="L12" s="13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38"/>
      <c r="J13" s="40"/>
      <c r="K13" s="40"/>
      <c r="L13" s="13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6" t="s">
        <v>25</v>
      </c>
      <c r="E14" s="40"/>
      <c r="F14" s="40"/>
      <c r="G14" s="40"/>
      <c r="H14" s="40"/>
      <c r="I14" s="142" t="s">
        <v>26</v>
      </c>
      <c r="J14" s="141" t="str">
        <f>IF('Rekapitulace stavby'!AN10="","",'Rekapitulace stavby'!AN10)</f>
        <v/>
      </c>
      <c r="K14" s="40"/>
      <c r="L14" s="13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1" t="str">
        <f>IF('Rekapitulace stavby'!E11="","",'Rekapitulace stavby'!E11)</f>
        <v xml:space="preserve"> </v>
      </c>
      <c r="F15" s="40"/>
      <c r="G15" s="40"/>
      <c r="H15" s="40"/>
      <c r="I15" s="142" t="s">
        <v>27</v>
      </c>
      <c r="J15" s="141" t="str">
        <f>IF('Rekapitulace stavby'!AN11="","",'Rekapitulace stavby'!AN11)</f>
        <v/>
      </c>
      <c r="K15" s="40"/>
      <c r="L15" s="13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8"/>
      <c r="J16" s="40"/>
      <c r="K16" s="40"/>
      <c r="L16" s="13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6" t="s">
        <v>28</v>
      </c>
      <c r="E17" s="40"/>
      <c r="F17" s="40"/>
      <c r="G17" s="40"/>
      <c r="H17" s="40"/>
      <c r="I17" s="142" t="s">
        <v>26</v>
      </c>
      <c r="J17" s="35" t="str">
        <f>'Rekapitulace stavby'!AN13</f>
        <v>Vyplň údaj</v>
      </c>
      <c r="K17" s="40"/>
      <c r="L17" s="13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41"/>
      <c r="G18" s="141"/>
      <c r="H18" s="141"/>
      <c r="I18" s="142" t="s">
        <v>27</v>
      </c>
      <c r="J18" s="35" t="str">
        <f>'Rekapitulace stavby'!AN14</f>
        <v>Vyplň údaj</v>
      </c>
      <c r="K18" s="40"/>
      <c r="L18" s="13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8"/>
      <c r="J19" s="40"/>
      <c r="K19" s="40"/>
      <c r="L19" s="13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6" t="s">
        <v>30</v>
      </c>
      <c r="E20" s="40"/>
      <c r="F20" s="40"/>
      <c r="G20" s="40"/>
      <c r="H20" s="40"/>
      <c r="I20" s="142" t="s">
        <v>26</v>
      </c>
      <c r="J20" s="141" t="str">
        <f>IF('Rekapitulace stavby'!AN16="","",'Rekapitulace stavby'!AN16)</f>
        <v/>
      </c>
      <c r="K20" s="40"/>
      <c r="L20" s="13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1" t="str">
        <f>IF('Rekapitulace stavby'!E17="","",'Rekapitulace stavby'!E17)</f>
        <v xml:space="preserve"> </v>
      </c>
      <c r="F21" s="40"/>
      <c r="G21" s="40"/>
      <c r="H21" s="40"/>
      <c r="I21" s="142" t="s">
        <v>27</v>
      </c>
      <c r="J21" s="141" t="str">
        <f>IF('Rekapitulace stavby'!AN17="","",'Rekapitulace stavby'!AN17)</f>
        <v/>
      </c>
      <c r="K21" s="40"/>
      <c r="L21" s="13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8"/>
      <c r="J22" s="40"/>
      <c r="K22" s="40"/>
      <c r="L22" s="13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6" t="s">
        <v>32</v>
      </c>
      <c r="E23" s="40"/>
      <c r="F23" s="40"/>
      <c r="G23" s="40"/>
      <c r="H23" s="40"/>
      <c r="I23" s="142" t="s">
        <v>26</v>
      </c>
      <c r="J23" s="141" t="str">
        <f>IF('Rekapitulace stavby'!AN19="","",'Rekapitulace stavby'!AN19)</f>
        <v/>
      </c>
      <c r="K23" s="40"/>
      <c r="L23" s="13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1" t="str">
        <f>IF('Rekapitulace stavby'!E20="","",'Rekapitulace stavby'!E20)</f>
        <v xml:space="preserve"> </v>
      </c>
      <c r="F24" s="40"/>
      <c r="G24" s="40"/>
      <c r="H24" s="40"/>
      <c r="I24" s="142" t="s">
        <v>27</v>
      </c>
      <c r="J24" s="141" t="str">
        <f>IF('Rekapitulace stavby'!AN20="","",'Rekapitulace stavby'!AN20)</f>
        <v/>
      </c>
      <c r="K24" s="40"/>
      <c r="L24" s="1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8"/>
      <c r="J25" s="40"/>
      <c r="K25" s="40"/>
      <c r="L25" s="1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6" t="s">
        <v>33</v>
      </c>
      <c r="E26" s="40"/>
      <c r="F26" s="40"/>
      <c r="G26" s="40"/>
      <c r="H26" s="40"/>
      <c r="I26" s="138"/>
      <c r="J26" s="40"/>
      <c r="K26" s="40"/>
      <c r="L26" s="1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4"/>
      <c r="B27" s="145"/>
      <c r="C27" s="144"/>
      <c r="D27" s="144"/>
      <c r="E27" s="146" t="s">
        <v>19</v>
      </c>
      <c r="F27" s="146"/>
      <c r="G27" s="146"/>
      <c r="H27" s="146"/>
      <c r="I27" s="147"/>
      <c r="J27" s="144"/>
      <c r="K27" s="144"/>
      <c r="L27" s="148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8"/>
      <c r="J28" s="40"/>
      <c r="K28" s="40"/>
      <c r="L28" s="1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9"/>
      <c r="E29" s="149"/>
      <c r="F29" s="149"/>
      <c r="G29" s="149"/>
      <c r="H29" s="149"/>
      <c r="I29" s="150"/>
      <c r="J29" s="149"/>
      <c r="K29" s="149"/>
      <c r="L29" s="13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1" t="s">
        <v>35</v>
      </c>
      <c r="E30" s="40"/>
      <c r="F30" s="40"/>
      <c r="G30" s="40"/>
      <c r="H30" s="40"/>
      <c r="I30" s="138"/>
      <c r="J30" s="152">
        <f>ROUND(J85, 2)</f>
        <v>0</v>
      </c>
      <c r="K30" s="40"/>
      <c r="L30" s="13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9"/>
      <c r="E31" s="149"/>
      <c r="F31" s="149"/>
      <c r="G31" s="149"/>
      <c r="H31" s="149"/>
      <c r="I31" s="150"/>
      <c r="J31" s="149"/>
      <c r="K31" s="149"/>
      <c r="L31" s="13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3" t="s">
        <v>37</v>
      </c>
      <c r="G32" s="40"/>
      <c r="H32" s="40"/>
      <c r="I32" s="154" t="s">
        <v>36</v>
      </c>
      <c r="J32" s="153" t="s">
        <v>38</v>
      </c>
      <c r="K32" s="40"/>
      <c r="L32" s="13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5" t="s">
        <v>39</v>
      </c>
      <c r="E33" s="136" t="s">
        <v>40</v>
      </c>
      <c r="F33" s="156">
        <f>ROUND((SUM(BE85:BE136)),  2)</f>
        <v>0</v>
      </c>
      <c r="G33" s="40"/>
      <c r="H33" s="40"/>
      <c r="I33" s="157">
        <v>0.20999999999999999</v>
      </c>
      <c r="J33" s="156">
        <f>ROUND(((SUM(BE85:BE136))*I33),  2)</f>
        <v>0</v>
      </c>
      <c r="K33" s="40"/>
      <c r="L33" s="13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6" t="s">
        <v>41</v>
      </c>
      <c r="F34" s="156">
        <f>ROUND((SUM(BF85:BF136)),  2)</f>
        <v>0</v>
      </c>
      <c r="G34" s="40"/>
      <c r="H34" s="40"/>
      <c r="I34" s="157">
        <v>0.14999999999999999</v>
      </c>
      <c r="J34" s="156">
        <f>ROUND(((SUM(BF85:BF136))*I34),  2)</f>
        <v>0</v>
      </c>
      <c r="K34" s="40"/>
      <c r="L34" s="13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6" t="s">
        <v>42</v>
      </c>
      <c r="F35" s="156">
        <f>ROUND((SUM(BG85:BG136)),  2)</f>
        <v>0</v>
      </c>
      <c r="G35" s="40"/>
      <c r="H35" s="40"/>
      <c r="I35" s="157">
        <v>0.20999999999999999</v>
      </c>
      <c r="J35" s="156">
        <f>0</f>
        <v>0</v>
      </c>
      <c r="K35" s="40"/>
      <c r="L35" s="13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6" t="s">
        <v>43</v>
      </c>
      <c r="F36" s="156">
        <f>ROUND((SUM(BH85:BH136)),  2)</f>
        <v>0</v>
      </c>
      <c r="G36" s="40"/>
      <c r="H36" s="40"/>
      <c r="I36" s="157">
        <v>0.14999999999999999</v>
      </c>
      <c r="J36" s="156">
        <f>0</f>
        <v>0</v>
      </c>
      <c r="K36" s="40"/>
      <c r="L36" s="13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6" t="s">
        <v>44</v>
      </c>
      <c r="F37" s="156">
        <f>ROUND((SUM(BI85:BI136)),  2)</f>
        <v>0</v>
      </c>
      <c r="G37" s="40"/>
      <c r="H37" s="40"/>
      <c r="I37" s="157">
        <v>0</v>
      </c>
      <c r="J37" s="156">
        <f>0</f>
        <v>0</v>
      </c>
      <c r="K37" s="40"/>
      <c r="L37" s="13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8"/>
      <c r="J38" s="40"/>
      <c r="K38" s="40"/>
      <c r="L38" s="13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8"/>
      <c r="D39" s="159" t="s">
        <v>45</v>
      </c>
      <c r="E39" s="160"/>
      <c r="F39" s="160"/>
      <c r="G39" s="161" t="s">
        <v>46</v>
      </c>
      <c r="H39" s="162" t="s">
        <v>47</v>
      </c>
      <c r="I39" s="163"/>
      <c r="J39" s="164">
        <f>SUM(J30:J37)</f>
        <v>0</v>
      </c>
      <c r="K39" s="165"/>
      <c r="L39" s="13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13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1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116</v>
      </c>
      <c r="D45" s="42"/>
      <c r="E45" s="42"/>
      <c r="F45" s="42"/>
      <c r="G45" s="42"/>
      <c r="H45" s="42"/>
      <c r="I45" s="138"/>
      <c r="J45" s="42"/>
      <c r="K45" s="42"/>
      <c r="L45" s="13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8"/>
      <c r="J46" s="42"/>
      <c r="K46" s="42"/>
      <c r="L46" s="1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138"/>
      <c r="J47" s="42"/>
      <c r="K47" s="42"/>
      <c r="L47" s="13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2" t="str">
        <f>E7</f>
        <v>Most Zlíchov</v>
      </c>
      <c r="F48" s="34"/>
      <c r="G48" s="34"/>
      <c r="H48" s="34"/>
      <c r="I48" s="138"/>
      <c r="J48" s="42"/>
      <c r="K48" s="42"/>
      <c r="L48" s="13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114</v>
      </c>
      <c r="D49" s="42"/>
      <c r="E49" s="42"/>
      <c r="F49" s="42"/>
      <c r="G49" s="42"/>
      <c r="H49" s="42"/>
      <c r="I49" s="138"/>
      <c r="J49" s="42"/>
      <c r="K49" s="42"/>
      <c r="L49" s="13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402 - PŘELOŽKA KABELŮ DP-JDCT</v>
      </c>
      <c r="F50" s="42"/>
      <c r="G50" s="42"/>
      <c r="H50" s="42"/>
      <c r="I50" s="138"/>
      <c r="J50" s="42"/>
      <c r="K50" s="42"/>
      <c r="L50" s="13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8"/>
      <c r="J51" s="42"/>
      <c r="K51" s="42"/>
      <c r="L51" s="13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 xml:space="preserve"> </v>
      </c>
      <c r="G52" s="42"/>
      <c r="H52" s="42"/>
      <c r="I52" s="142" t="s">
        <v>23</v>
      </c>
      <c r="J52" s="74" t="str">
        <f>IF(J12="","",J12)</f>
        <v>13. 5. 2019</v>
      </c>
      <c r="K52" s="42"/>
      <c r="L52" s="13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8"/>
      <c r="J53" s="42"/>
      <c r="K53" s="42"/>
      <c r="L53" s="13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 xml:space="preserve"> </v>
      </c>
      <c r="G54" s="42"/>
      <c r="H54" s="42"/>
      <c r="I54" s="142" t="s">
        <v>30</v>
      </c>
      <c r="J54" s="38" t="str">
        <f>E21</f>
        <v xml:space="preserve"> </v>
      </c>
      <c r="K54" s="42"/>
      <c r="L54" s="13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28</v>
      </c>
      <c r="D55" s="42"/>
      <c r="E55" s="42"/>
      <c r="F55" s="29" t="str">
        <f>IF(E18="","",E18)</f>
        <v>Vyplň údaj</v>
      </c>
      <c r="G55" s="42"/>
      <c r="H55" s="42"/>
      <c r="I55" s="142" t="s">
        <v>32</v>
      </c>
      <c r="J55" s="38" t="str">
        <f>E24</f>
        <v xml:space="preserve"> </v>
      </c>
      <c r="K55" s="42"/>
      <c r="L55" s="13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8"/>
      <c r="J56" s="42"/>
      <c r="K56" s="42"/>
      <c r="L56" s="13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117</v>
      </c>
      <c r="D57" s="174"/>
      <c r="E57" s="174"/>
      <c r="F57" s="174"/>
      <c r="G57" s="174"/>
      <c r="H57" s="174"/>
      <c r="I57" s="175"/>
      <c r="J57" s="176" t="s">
        <v>118</v>
      </c>
      <c r="K57" s="174"/>
      <c r="L57" s="13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8"/>
      <c r="J58" s="42"/>
      <c r="K58" s="42"/>
      <c r="L58" s="13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67</v>
      </c>
      <c r="D59" s="42"/>
      <c r="E59" s="42"/>
      <c r="F59" s="42"/>
      <c r="G59" s="42"/>
      <c r="H59" s="42"/>
      <c r="I59" s="138"/>
      <c r="J59" s="104">
        <f>J85</f>
        <v>0</v>
      </c>
      <c r="K59" s="42"/>
      <c r="L59" s="13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119</v>
      </c>
    </row>
    <row r="60" s="9" customFormat="1" ht="24.96" customHeight="1">
      <c r="A60" s="9"/>
      <c r="B60" s="178"/>
      <c r="C60" s="179"/>
      <c r="D60" s="180" t="s">
        <v>184</v>
      </c>
      <c r="E60" s="181"/>
      <c r="F60" s="181"/>
      <c r="G60" s="181"/>
      <c r="H60" s="181"/>
      <c r="I60" s="182"/>
      <c r="J60" s="183">
        <f>J86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185</v>
      </c>
      <c r="E61" s="188"/>
      <c r="F61" s="188"/>
      <c r="G61" s="188"/>
      <c r="H61" s="188"/>
      <c r="I61" s="189"/>
      <c r="J61" s="190">
        <f>J87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9" customFormat="1" ht="24.96" customHeight="1">
      <c r="A62" s="9"/>
      <c r="B62" s="178"/>
      <c r="C62" s="179"/>
      <c r="D62" s="180" t="s">
        <v>424</v>
      </c>
      <c r="E62" s="181"/>
      <c r="F62" s="181"/>
      <c r="G62" s="181"/>
      <c r="H62" s="181"/>
      <c r="I62" s="182"/>
      <c r="J62" s="183">
        <f>J98</f>
        <v>0</v>
      </c>
      <c r="K62" s="179"/>
      <c r="L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86"/>
      <c r="D63" s="187" t="s">
        <v>980</v>
      </c>
      <c r="E63" s="188"/>
      <c r="F63" s="188"/>
      <c r="G63" s="188"/>
      <c r="H63" s="188"/>
      <c r="I63" s="189"/>
      <c r="J63" s="190">
        <f>J99</f>
        <v>0</v>
      </c>
      <c r="K63" s="186"/>
      <c r="L63" s="19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86"/>
      <c r="D64" s="187" t="s">
        <v>981</v>
      </c>
      <c r="E64" s="188"/>
      <c r="F64" s="188"/>
      <c r="G64" s="188"/>
      <c r="H64" s="188"/>
      <c r="I64" s="189"/>
      <c r="J64" s="190">
        <f>J109</f>
        <v>0</v>
      </c>
      <c r="K64" s="186"/>
      <c r="L64" s="1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86"/>
      <c r="D65" s="187" t="s">
        <v>425</v>
      </c>
      <c r="E65" s="188"/>
      <c r="F65" s="188"/>
      <c r="G65" s="188"/>
      <c r="H65" s="188"/>
      <c r="I65" s="189"/>
      <c r="J65" s="190">
        <f>J129</f>
        <v>0</v>
      </c>
      <c r="K65" s="186"/>
      <c r="L65" s="19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40"/>
      <c r="B66" s="41"/>
      <c r="C66" s="42"/>
      <c r="D66" s="42"/>
      <c r="E66" s="42"/>
      <c r="F66" s="42"/>
      <c r="G66" s="42"/>
      <c r="H66" s="42"/>
      <c r="I66" s="138"/>
      <c r="J66" s="42"/>
      <c r="K66" s="42"/>
      <c r="L66" s="139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6.96" customHeight="1">
      <c r="A67" s="40"/>
      <c r="B67" s="61"/>
      <c r="C67" s="62"/>
      <c r="D67" s="62"/>
      <c r="E67" s="62"/>
      <c r="F67" s="62"/>
      <c r="G67" s="62"/>
      <c r="H67" s="62"/>
      <c r="I67" s="168"/>
      <c r="J67" s="62"/>
      <c r="K67" s="62"/>
      <c r="L67" s="139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71" s="2" customFormat="1" ht="6.96" customHeight="1">
      <c r="A71" s="40"/>
      <c r="B71" s="63"/>
      <c r="C71" s="64"/>
      <c r="D71" s="64"/>
      <c r="E71" s="64"/>
      <c r="F71" s="64"/>
      <c r="G71" s="64"/>
      <c r="H71" s="64"/>
      <c r="I71" s="171"/>
      <c r="J71" s="64"/>
      <c r="K71" s="64"/>
      <c r="L71" s="13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24.96" customHeight="1">
      <c r="A72" s="40"/>
      <c r="B72" s="41"/>
      <c r="C72" s="25" t="s">
        <v>125</v>
      </c>
      <c r="D72" s="42"/>
      <c r="E72" s="42"/>
      <c r="F72" s="42"/>
      <c r="G72" s="42"/>
      <c r="H72" s="42"/>
      <c r="I72" s="138"/>
      <c r="J72" s="42"/>
      <c r="K72" s="42"/>
      <c r="L72" s="13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138"/>
      <c r="J73" s="42"/>
      <c r="K73" s="42"/>
      <c r="L73" s="13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16</v>
      </c>
      <c r="D74" s="42"/>
      <c r="E74" s="42"/>
      <c r="F74" s="42"/>
      <c r="G74" s="42"/>
      <c r="H74" s="42"/>
      <c r="I74" s="138"/>
      <c r="J74" s="42"/>
      <c r="K74" s="42"/>
      <c r="L74" s="13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172" t="str">
        <f>E7</f>
        <v>Most Zlíchov</v>
      </c>
      <c r="F75" s="34"/>
      <c r="G75" s="34"/>
      <c r="H75" s="34"/>
      <c r="I75" s="138"/>
      <c r="J75" s="42"/>
      <c r="K75" s="42"/>
      <c r="L75" s="13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4" t="s">
        <v>114</v>
      </c>
      <c r="D76" s="42"/>
      <c r="E76" s="42"/>
      <c r="F76" s="42"/>
      <c r="G76" s="42"/>
      <c r="H76" s="42"/>
      <c r="I76" s="138"/>
      <c r="J76" s="42"/>
      <c r="K76" s="42"/>
      <c r="L76" s="13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6.5" customHeight="1">
      <c r="A77" s="40"/>
      <c r="B77" s="41"/>
      <c r="C77" s="42"/>
      <c r="D77" s="42"/>
      <c r="E77" s="71" t="str">
        <f>E9</f>
        <v>SO 402 - PŘELOŽKA KABELŮ DP-JDCT</v>
      </c>
      <c r="F77" s="42"/>
      <c r="G77" s="42"/>
      <c r="H77" s="42"/>
      <c r="I77" s="138"/>
      <c r="J77" s="42"/>
      <c r="K77" s="42"/>
      <c r="L77" s="13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138"/>
      <c r="J78" s="42"/>
      <c r="K78" s="42"/>
      <c r="L78" s="13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21</v>
      </c>
      <c r="D79" s="42"/>
      <c r="E79" s="42"/>
      <c r="F79" s="29" t="str">
        <f>F12</f>
        <v xml:space="preserve"> </v>
      </c>
      <c r="G79" s="42"/>
      <c r="H79" s="42"/>
      <c r="I79" s="142" t="s">
        <v>23</v>
      </c>
      <c r="J79" s="74" t="str">
        <f>IF(J12="","",J12)</f>
        <v>13. 5. 2019</v>
      </c>
      <c r="K79" s="42"/>
      <c r="L79" s="13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138"/>
      <c r="J80" s="42"/>
      <c r="K80" s="42"/>
      <c r="L80" s="13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5.15" customHeight="1">
      <c r="A81" s="40"/>
      <c r="B81" s="41"/>
      <c r="C81" s="34" t="s">
        <v>25</v>
      </c>
      <c r="D81" s="42"/>
      <c r="E81" s="42"/>
      <c r="F81" s="29" t="str">
        <f>E15</f>
        <v xml:space="preserve"> </v>
      </c>
      <c r="G81" s="42"/>
      <c r="H81" s="42"/>
      <c r="I81" s="142" t="s">
        <v>30</v>
      </c>
      <c r="J81" s="38" t="str">
        <f>E21</f>
        <v xml:space="preserve"> </v>
      </c>
      <c r="K81" s="42"/>
      <c r="L81" s="13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28</v>
      </c>
      <c r="D82" s="42"/>
      <c r="E82" s="42"/>
      <c r="F82" s="29" t="str">
        <f>IF(E18="","",E18)</f>
        <v>Vyplň údaj</v>
      </c>
      <c r="G82" s="42"/>
      <c r="H82" s="42"/>
      <c r="I82" s="142" t="s">
        <v>32</v>
      </c>
      <c r="J82" s="38" t="str">
        <f>E24</f>
        <v xml:space="preserve"> </v>
      </c>
      <c r="K82" s="42"/>
      <c r="L82" s="13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0.32" customHeight="1">
      <c r="A83" s="40"/>
      <c r="B83" s="41"/>
      <c r="C83" s="42"/>
      <c r="D83" s="42"/>
      <c r="E83" s="42"/>
      <c r="F83" s="42"/>
      <c r="G83" s="42"/>
      <c r="H83" s="42"/>
      <c r="I83" s="138"/>
      <c r="J83" s="42"/>
      <c r="K83" s="42"/>
      <c r="L83" s="13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11" customFormat="1" ht="29.28" customHeight="1">
      <c r="A84" s="192"/>
      <c r="B84" s="193"/>
      <c r="C84" s="194" t="s">
        <v>126</v>
      </c>
      <c r="D84" s="195" t="s">
        <v>54</v>
      </c>
      <c r="E84" s="195" t="s">
        <v>50</v>
      </c>
      <c r="F84" s="195" t="s">
        <v>51</v>
      </c>
      <c r="G84" s="195" t="s">
        <v>127</v>
      </c>
      <c r="H84" s="195" t="s">
        <v>128</v>
      </c>
      <c r="I84" s="196" t="s">
        <v>129</v>
      </c>
      <c r="J84" s="195" t="s">
        <v>118</v>
      </c>
      <c r="K84" s="197" t="s">
        <v>130</v>
      </c>
      <c r="L84" s="198"/>
      <c r="M84" s="94" t="s">
        <v>19</v>
      </c>
      <c r="N84" s="95" t="s">
        <v>39</v>
      </c>
      <c r="O84" s="95" t="s">
        <v>131</v>
      </c>
      <c r="P84" s="95" t="s">
        <v>132</v>
      </c>
      <c r="Q84" s="95" t="s">
        <v>133</v>
      </c>
      <c r="R84" s="95" t="s">
        <v>134</v>
      </c>
      <c r="S84" s="95" t="s">
        <v>135</v>
      </c>
      <c r="T84" s="96" t="s">
        <v>136</v>
      </c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</row>
    <row r="85" s="2" customFormat="1" ht="22.8" customHeight="1">
      <c r="A85" s="40"/>
      <c r="B85" s="41"/>
      <c r="C85" s="101" t="s">
        <v>137</v>
      </c>
      <c r="D85" s="42"/>
      <c r="E85" s="42"/>
      <c r="F85" s="42"/>
      <c r="G85" s="42"/>
      <c r="H85" s="42"/>
      <c r="I85" s="138"/>
      <c r="J85" s="199">
        <f>BK85</f>
        <v>0</v>
      </c>
      <c r="K85" s="42"/>
      <c r="L85" s="46"/>
      <c r="M85" s="97"/>
      <c r="N85" s="200"/>
      <c r="O85" s="98"/>
      <c r="P85" s="201">
        <f>P86+P98</f>
        <v>0</v>
      </c>
      <c r="Q85" s="98"/>
      <c r="R85" s="201">
        <f>R86+R98</f>
        <v>35.578018399999998</v>
      </c>
      <c r="S85" s="98"/>
      <c r="T85" s="202">
        <f>T86+T98</f>
        <v>0</v>
      </c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T85" s="19" t="s">
        <v>68</v>
      </c>
      <c r="AU85" s="19" t="s">
        <v>119</v>
      </c>
      <c r="BK85" s="203">
        <f>BK86+BK98</f>
        <v>0</v>
      </c>
    </row>
    <row r="86" s="12" customFormat="1" ht="25.92" customHeight="1">
      <c r="A86" s="12"/>
      <c r="B86" s="204"/>
      <c r="C86" s="205"/>
      <c r="D86" s="206" t="s">
        <v>68</v>
      </c>
      <c r="E86" s="207" t="s">
        <v>191</v>
      </c>
      <c r="F86" s="207" t="s">
        <v>192</v>
      </c>
      <c r="G86" s="205"/>
      <c r="H86" s="205"/>
      <c r="I86" s="208"/>
      <c r="J86" s="209">
        <f>BK86</f>
        <v>0</v>
      </c>
      <c r="K86" s="205"/>
      <c r="L86" s="210"/>
      <c r="M86" s="211"/>
      <c r="N86" s="212"/>
      <c r="O86" s="212"/>
      <c r="P86" s="213">
        <f>P87</f>
        <v>0</v>
      </c>
      <c r="Q86" s="212"/>
      <c r="R86" s="213">
        <f>R87</f>
        <v>0</v>
      </c>
      <c r="S86" s="212"/>
      <c r="T86" s="214">
        <f>T87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15" t="s">
        <v>77</v>
      </c>
      <c r="AT86" s="216" t="s">
        <v>68</v>
      </c>
      <c r="AU86" s="216" t="s">
        <v>69</v>
      </c>
      <c r="AY86" s="215" t="s">
        <v>141</v>
      </c>
      <c r="BK86" s="217">
        <f>BK87</f>
        <v>0</v>
      </c>
    </row>
    <row r="87" s="12" customFormat="1" ht="22.8" customHeight="1">
      <c r="A87" s="12"/>
      <c r="B87" s="204"/>
      <c r="C87" s="205"/>
      <c r="D87" s="206" t="s">
        <v>68</v>
      </c>
      <c r="E87" s="218" t="s">
        <v>77</v>
      </c>
      <c r="F87" s="218" t="s">
        <v>193</v>
      </c>
      <c r="G87" s="205"/>
      <c r="H87" s="205"/>
      <c r="I87" s="208"/>
      <c r="J87" s="219">
        <f>BK87</f>
        <v>0</v>
      </c>
      <c r="K87" s="205"/>
      <c r="L87" s="210"/>
      <c r="M87" s="211"/>
      <c r="N87" s="212"/>
      <c r="O87" s="212"/>
      <c r="P87" s="213">
        <f>SUM(P88:P97)</f>
        <v>0</v>
      </c>
      <c r="Q87" s="212"/>
      <c r="R87" s="213">
        <f>SUM(R88:R97)</f>
        <v>0</v>
      </c>
      <c r="S87" s="212"/>
      <c r="T87" s="214">
        <f>SUM(T88:T97)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15" t="s">
        <v>77</v>
      </c>
      <c r="AT87" s="216" t="s">
        <v>68</v>
      </c>
      <c r="AU87" s="216" t="s">
        <v>77</v>
      </c>
      <c r="AY87" s="215" t="s">
        <v>141</v>
      </c>
      <c r="BK87" s="217">
        <f>SUM(BK88:BK97)</f>
        <v>0</v>
      </c>
    </row>
    <row r="88" s="2" customFormat="1" ht="24" customHeight="1">
      <c r="A88" s="40"/>
      <c r="B88" s="41"/>
      <c r="C88" s="220" t="s">
        <v>77</v>
      </c>
      <c r="D88" s="220" t="s">
        <v>144</v>
      </c>
      <c r="E88" s="221" t="s">
        <v>236</v>
      </c>
      <c r="F88" s="222" t="s">
        <v>237</v>
      </c>
      <c r="G88" s="223" t="s">
        <v>222</v>
      </c>
      <c r="H88" s="224">
        <v>9.6600000000000001</v>
      </c>
      <c r="I88" s="225"/>
      <c r="J88" s="226">
        <f>ROUND(I88*H88,2)</f>
        <v>0</v>
      </c>
      <c r="K88" s="222" t="s">
        <v>197</v>
      </c>
      <c r="L88" s="46"/>
      <c r="M88" s="227" t="s">
        <v>19</v>
      </c>
      <c r="N88" s="228" t="s">
        <v>40</v>
      </c>
      <c r="O88" s="86"/>
      <c r="P88" s="229">
        <f>O88*H88</f>
        <v>0</v>
      </c>
      <c r="Q88" s="229">
        <v>0</v>
      </c>
      <c r="R88" s="229">
        <f>Q88*H88</f>
        <v>0</v>
      </c>
      <c r="S88" s="229">
        <v>0</v>
      </c>
      <c r="T88" s="230">
        <f>S88*H88</f>
        <v>0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R88" s="231" t="s">
        <v>161</v>
      </c>
      <c r="AT88" s="231" t="s">
        <v>144</v>
      </c>
      <c r="AU88" s="231" t="s">
        <v>79</v>
      </c>
      <c r="AY88" s="19" t="s">
        <v>141</v>
      </c>
      <c r="BE88" s="232">
        <f>IF(N88="základní",J88,0)</f>
        <v>0</v>
      </c>
      <c r="BF88" s="232">
        <f>IF(N88="snížená",J88,0)</f>
        <v>0</v>
      </c>
      <c r="BG88" s="232">
        <f>IF(N88="zákl. přenesená",J88,0)</f>
        <v>0</v>
      </c>
      <c r="BH88" s="232">
        <f>IF(N88="sníž. přenesená",J88,0)</f>
        <v>0</v>
      </c>
      <c r="BI88" s="232">
        <f>IF(N88="nulová",J88,0)</f>
        <v>0</v>
      </c>
      <c r="BJ88" s="19" t="s">
        <v>77</v>
      </c>
      <c r="BK88" s="232">
        <f>ROUND(I88*H88,2)</f>
        <v>0</v>
      </c>
      <c r="BL88" s="19" t="s">
        <v>161</v>
      </c>
      <c r="BM88" s="231" t="s">
        <v>982</v>
      </c>
    </row>
    <row r="89" s="13" customFormat="1">
      <c r="A89" s="13"/>
      <c r="B89" s="233"/>
      <c r="C89" s="234"/>
      <c r="D89" s="235" t="s">
        <v>170</v>
      </c>
      <c r="E89" s="236" t="s">
        <v>19</v>
      </c>
      <c r="F89" s="237" t="s">
        <v>983</v>
      </c>
      <c r="G89" s="234"/>
      <c r="H89" s="238">
        <v>9.6600000000000001</v>
      </c>
      <c r="I89" s="239"/>
      <c r="J89" s="234"/>
      <c r="K89" s="234"/>
      <c r="L89" s="240"/>
      <c r="M89" s="241"/>
      <c r="N89" s="242"/>
      <c r="O89" s="242"/>
      <c r="P89" s="242"/>
      <c r="Q89" s="242"/>
      <c r="R89" s="242"/>
      <c r="S89" s="242"/>
      <c r="T89" s="24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T89" s="244" t="s">
        <v>170</v>
      </c>
      <c r="AU89" s="244" t="s">
        <v>79</v>
      </c>
      <c r="AV89" s="13" t="s">
        <v>79</v>
      </c>
      <c r="AW89" s="13" t="s">
        <v>31</v>
      </c>
      <c r="AX89" s="13" t="s">
        <v>77</v>
      </c>
      <c r="AY89" s="244" t="s">
        <v>141</v>
      </c>
    </row>
    <row r="90" s="2" customFormat="1" ht="36" customHeight="1">
      <c r="A90" s="40"/>
      <c r="B90" s="41"/>
      <c r="C90" s="220" t="s">
        <v>79</v>
      </c>
      <c r="D90" s="220" t="s">
        <v>144</v>
      </c>
      <c r="E90" s="221" t="s">
        <v>241</v>
      </c>
      <c r="F90" s="222" t="s">
        <v>242</v>
      </c>
      <c r="G90" s="223" t="s">
        <v>222</v>
      </c>
      <c r="H90" s="224">
        <v>48.299999999999997</v>
      </c>
      <c r="I90" s="225"/>
      <c r="J90" s="226">
        <f>ROUND(I90*H90,2)</f>
        <v>0</v>
      </c>
      <c r="K90" s="222" t="s">
        <v>197</v>
      </c>
      <c r="L90" s="46"/>
      <c r="M90" s="227" t="s">
        <v>19</v>
      </c>
      <c r="N90" s="228" t="s">
        <v>40</v>
      </c>
      <c r="O90" s="86"/>
      <c r="P90" s="229">
        <f>O90*H90</f>
        <v>0</v>
      </c>
      <c r="Q90" s="229">
        <v>0</v>
      </c>
      <c r="R90" s="229">
        <f>Q90*H90</f>
        <v>0</v>
      </c>
      <c r="S90" s="229">
        <v>0</v>
      </c>
      <c r="T90" s="230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31" t="s">
        <v>161</v>
      </c>
      <c r="AT90" s="231" t="s">
        <v>144</v>
      </c>
      <c r="AU90" s="231" t="s">
        <v>79</v>
      </c>
      <c r="AY90" s="19" t="s">
        <v>141</v>
      </c>
      <c r="BE90" s="232">
        <f>IF(N90="základní",J90,0)</f>
        <v>0</v>
      </c>
      <c r="BF90" s="232">
        <f>IF(N90="snížená",J90,0)</f>
        <v>0</v>
      </c>
      <c r="BG90" s="232">
        <f>IF(N90="zákl. přenesená",J90,0)</f>
        <v>0</v>
      </c>
      <c r="BH90" s="232">
        <f>IF(N90="sníž. přenesená",J90,0)</f>
        <v>0</v>
      </c>
      <c r="BI90" s="232">
        <f>IF(N90="nulová",J90,0)</f>
        <v>0</v>
      </c>
      <c r="BJ90" s="19" t="s">
        <v>77</v>
      </c>
      <c r="BK90" s="232">
        <f>ROUND(I90*H90,2)</f>
        <v>0</v>
      </c>
      <c r="BL90" s="19" t="s">
        <v>161</v>
      </c>
      <c r="BM90" s="231" t="s">
        <v>984</v>
      </c>
    </row>
    <row r="91" s="13" customFormat="1">
      <c r="A91" s="13"/>
      <c r="B91" s="233"/>
      <c r="C91" s="234"/>
      <c r="D91" s="235" t="s">
        <v>170</v>
      </c>
      <c r="E91" s="236" t="s">
        <v>19</v>
      </c>
      <c r="F91" s="237" t="s">
        <v>985</v>
      </c>
      <c r="G91" s="234"/>
      <c r="H91" s="238">
        <v>9.6600000000000001</v>
      </c>
      <c r="I91" s="239"/>
      <c r="J91" s="234"/>
      <c r="K91" s="234"/>
      <c r="L91" s="240"/>
      <c r="M91" s="241"/>
      <c r="N91" s="242"/>
      <c r="O91" s="242"/>
      <c r="P91" s="242"/>
      <c r="Q91" s="242"/>
      <c r="R91" s="242"/>
      <c r="S91" s="242"/>
      <c r="T91" s="24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44" t="s">
        <v>170</v>
      </c>
      <c r="AU91" s="244" t="s">
        <v>79</v>
      </c>
      <c r="AV91" s="13" t="s">
        <v>79</v>
      </c>
      <c r="AW91" s="13" t="s">
        <v>31</v>
      </c>
      <c r="AX91" s="13" t="s">
        <v>77</v>
      </c>
      <c r="AY91" s="244" t="s">
        <v>141</v>
      </c>
    </row>
    <row r="92" s="13" customFormat="1">
      <c r="A92" s="13"/>
      <c r="B92" s="233"/>
      <c r="C92" s="234"/>
      <c r="D92" s="235" t="s">
        <v>170</v>
      </c>
      <c r="E92" s="234"/>
      <c r="F92" s="237" t="s">
        <v>986</v>
      </c>
      <c r="G92" s="234"/>
      <c r="H92" s="238">
        <v>48.299999999999997</v>
      </c>
      <c r="I92" s="239"/>
      <c r="J92" s="234"/>
      <c r="K92" s="234"/>
      <c r="L92" s="240"/>
      <c r="M92" s="241"/>
      <c r="N92" s="242"/>
      <c r="O92" s="242"/>
      <c r="P92" s="242"/>
      <c r="Q92" s="242"/>
      <c r="R92" s="242"/>
      <c r="S92" s="242"/>
      <c r="T92" s="24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44" t="s">
        <v>170</v>
      </c>
      <c r="AU92" s="244" t="s">
        <v>79</v>
      </c>
      <c r="AV92" s="13" t="s">
        <v>79</v>
      </c>
      <c r="AW92" s="13" t="s">
        <v>4</v>
      </c>
      <c r="AX92" s="13" t="s">
        <v>77</v>
      </c>
      <c r="AY92" s="244" t="s">
        <v>141</v>
      </c>
    </row>
    <row r="93" s="2" customFormat="1" ht="16.5" customHeight="1">
      <c r="A93" s="40"/>
      <c r="B93" s="41"/>
      <c r="C93" s="220" t="s">
        <v>155</v>
      </c>
      <c r="D93" s="220" t="s">
        <v>144</v>
      </c>
      <c r="E93" s="221" t="s">
        <v>246</v>
      </c>
      <c r="F93" s="222" t="s">
        <v>247</v>
      </c>
      <c r="G93" s="223" t="s">
        <v>222</v>
      </c>
      <c r="H93" s="224">
        <v>9.6600000000000001</v>
      </c>
      <c r="I93" s="225"/>
      <c r="J93" s="226">
        <f>ROUND(I93*H93,2)</f>
        <v>0</v>
      </c>
      <c r="K93" s="222" t="s">
        <v>197</v>
      </c>
      <c r="L93" s="46"/>
      <c r="M93" s="227" t="s">
        <v>19</v>
      </c>
      <c r="N93" s="228" t="s">
        <v>40</v>
      </c>
      <c r="O93" s="86"/>
      <c r="P93" s="229">
        <f>O93*H93</f>
        <v>0</v>
      </c>
      <c r="Q93" s="229">
        <v>0</v>
      </c>
      <c r="R93" s="229">
        <f>Q93*H93</f>
        <v>0</v>
      </c>
      <c r="S93" s="229">
        <v>0</v>
      </c>
      <c r="T93" s="230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31" t="s">
        <v>161</v>
      </c>
      <c r="AT93" s="231" t="s">
        <v>144</v>
      </c>
      <c r="AU93" s="231" t="s">
        <v>79</v>
      </c>
      <c r="AY93" s="19" t="s">
        <v>141</v>
      </c>
      <c r="BE93" s="232">
        <f>IF(N93="základní",J93,0)</f>
        <v>0</v>
      </c>
      <c r="BF93" s="232">
        <f>IF(N93="snížená",J93,0)</f>
        <v>0</v>
      </c>
      <c r="BG93" s="232">
        <f>IF(N93="zákl. přenesená",J93,0)</f>
        <v>0</v>
      </c>
      <c r="BH93" s="232">
        <f>IF(N93="sníž. přenesená",J93,0)</f>
        <v>0</v>
      </c>
      <c r="BI93" s="232">
        <f>IF(N93="nulová",J93,0)</f>
        <v>0</v>
      </c>
      <c r="BJ93" s="19" t="s">
        <v>77</v>
      </c>
      <c r="BK93" s="232">
        <f>ROUND(I93*H93,2)</f>
        <v>0</v>
      </c>
      <c r="BL93" s="19" t="s">
        <v>161</v>
      </c>
      <c r="BM93" s="231" t="s">
        <v>987</v>
      </c>
    </row>
    <row r="94" s="13" customFormat="1">
      <c r="A94" s="13"/>
      <c r="B94" s="233"/>
      <c r="C94" s="234"/>
      <c r="D94" s="235" t="s">
        <v>170</v>
      </c>
      <c r="E94" s="236" t="s">
        <v>19</v>
      </c>
      <c r="F94" s="237" t="s">
        <v>985</v>
      </c>
      <c r="G94" s="234"/>
      <c r="H94" s="238">
        <v>9.6600000000000001</v>
      </c>
      <c r="I94" s="239"/>
      <c r="J94" s="234"/>
      <c r="K94" s="234"/>
      <c r="L94" s="240"/>
      <c r="M94" s="241"/>
      <c r="N94" s="242"/>
      <c r="O94" s="242"/>
      <c r="P94" s="242"/>
      <c r="Q94" s="242"/>
      <c r="R94" s="242"/>
      <c r="S94" s="242"/>
      <c r="T94" s="24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44" t="s">
        <v>170</v>
      </c>
      <c r="AU94" s="244" t="s">
        <v>79</v>
      </c>
      <c r="AV94" s="13" t="s">
        <v>79</v>
      </c>
      <c r="AW94" s="13" t="s">
        <v>31</v>
      </c>
      <c r="AX94" s="13" t="s">
        <v>77</v>
      </c>
      <c r="AY94" s="244" t="s">
        <v>141</v>
      </c>
    </row>
    <row r="95" s="2" customFormat="1" ht="24" customHeight="1">
      <c r="A95" s="40"/>
      <c r="B95" s="41"/>
      <c r="C95" s="220" t="s">
        <v>161</v>
      </c>
      <c r="D95" s="220" t="s">
        <v>144</v>
      </c>
      <c r="E95" s="221" t="s">
        <v>250</v>
      </c>
      <c r="F95" s="222" t="s">
        <v>251</v>
      </c>
      <c r="G95" s="223" t="s">
        <v>252</v>
      </c>
      <c r="H95" s="224">
        <v>17.388000000000002</v>
      </c>
      <c r="I95" s="225"/>
      <c r="J95" s="226">
        <f>ROUND(I95*H95,2)</f>
        <v>0</v>
      </c>
      <c r="K95" s="222" t="s">
        <v>197</v>
      </c>
      <c r="L95" s="46"/>
      <c r="M95" s="227" t="s">
        <v>19</v>
      </c>
      <c r="N95" s="228" t="s">
        <v>40</v>
      </c>
      <c r="O95" s="86"/>
      <c r="P95" s="229">
        <f>O95*H95</f>
        <v>0</v>
      </c>
      <c r="Q95" s="229">
        <v>0</v>
      </c>
      <c r="R95" s="229">
        <f>Q95*H95</f>
        <v>0</v>
      </c>
      <c r="S95" s="229">
        <v>0</v>
      </c>
      <c r="T95" s="230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31" t="s">
        <v>161</v>
      </c>
      <c r="AT95" s="231" t="s">
        <v>144</v>
      </c>
      <c r="AU95" s="231" t="s">
        <v>79</v>
      </c>
      <c r="AY95" s="19" t="s">
        <v>141</v>
      </c>
      <c r="BE95" s="232">
        <f>IF(N95="základní",J95,0)</f>
        <v>0</v>
      </c>
      <c r="BF95" s="232">
        <f>IF(N95="snížená",J95,0)</f>
        <v>0</v>
      </c>
      <c r="BG95" s="232">
        <f>IF(N95="zákl. přenesená",J95,0)</f>
        <v>0</v>
      </c>
      <c r="BH95" s="232">
        <f>IF(N95="sníž. přenesená",J95,0)</f>
        <v>0</v>
      </c>
      <c r="BI95" s="232">
        <f>IF(N95="nulová",J95,0)</f>
        <v>0</v>
      </c>
      <c r="BJ95" s="19" t="s">
        <v>77</v>
      </c>
      <c r="BK95" s="232">
        <f>ROUND(I95*H95,2)</f>
        <v>0</v>
      </c>
      <c r="BL95" s="19" t="s">
        <v>161</v>
      </c>
      <c r="BM95" s="231" t="s">
        <v>988</v>
      </c>
    </row>
    <row r="96" s="13" customFormat="1">
      <c r="A96" s="13"/>
      <c r="B96" s="233"/>
      <c r="C96" s="234"/>
      <c r="D96" s="235" t="s">
        <v>170</v>
      </c>
      <c r="E96" s="236" t="s">
        <v>19</v>
      </c>
      <c r="F96" s="237" t="s">
        <v>985</v>
      </c>
      <c r="G96" s="234"/>
      <c r="H96" s="238">
        <v>9.6600000000000001</v>
      </c>
      <c r="I96" s="239"/>
      <c r="J96" s="234"/>
      <c r="K96" s="234"/>
      <c r="L96" s="240"/>
      <c r="M96" s="241"/>
      <c r="N96" s="242"/>
      <c r="O96" s="242"/>
      <c r="P96" s="242"/>
      <c r="Q96" s="242"/>
      <c r="R96" s="242"/>
      <c r="S96" s="242"/>
      <c r="T96" s="24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44" t="s">
        <v>170</v>
      </c>
      <c r="AU96" s="244" t="s">
        <v>79</v>
      </c>
      <c r="AV96" s="13" t="s">
        <v>79</v>
      </c>
      <c r="AW96" s="13" t="s">
        <v>31</v>
      </c>
      <c r="AX96" s="13" t="s">
        <v>77</v>
      </c>
      <c r="AY96" s="244" t="s">
        <v>141</v>
      </c>
    </row>
    <row r="97" s="13" customFormat="1">
      <c r="A97" s="13"/>
      <c r="B97" s="233"/>
      <c r="C97" s="234"/>
      <c r="D97" s="235" t="s">
        <v>170</v>
      </c>
      <c r="E97" s="234"/>
      <c r="F97" s="237" t="s">
        <v>989</v>
      </c>
      <c r="G97" s="234"/>
      <c r="H97" s="238">
        <v>17.388000000000002</v>
      </c>
      <c r="I97" s="239"/>
      <c r="J97" s="234"/>
      <c r="K97" s="234"/>
      <c r="L97" s="240"/>
      <c r="M97" s="241"/>
      <c r="N97" s="242"/>
      <c r="O97" s="242"/>
      <c r="P97" s="242"/>
      <c r="Q97" s="242"/>
      <c r="R97" s="242"/>
      <c r="S97" s="242"/>
      <c r="T97" s="24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44" t="s">
        <v>170</v>
      </c>
      <c r="AU97" s="244" t="s">
        <v>79</v>
      </c>
      <c r="AV97" s="13" t="s">
        <v>79</v>
      </c>
      <c r="AW97" s="13" t="s">
        <v>4</v>
      </c>
      <c r="AX97" s="13" t="s">
        <v>77</v>
      </c>
      <c r="AY97" s="244" t="s">
        <v>141</v>
      </c>
    </row>
    <row r="98" s="12" customFormat="1" ht="25.92" customHeight="1">
      <c r="A98" s="12"/>
      <c r="B98" s="204"/>
      <c r="C98" s="205"/>
      <c r="D98" s="206" t="s">
        <v>68</v>
      </c>
      <c r="E98" s="207" t="s">
        <v>364</v>
      </c>
      <c r="F98" s="207" t="s">
        <v>508</v>
      </c>
      <c r="G98" s="205"/>
      <c r="H98" s="205"/>
      <c r="I98" s="208"/>
      <c r="J98" s="209">
        <f>BK98</f>
        <v>0</v>
      </c>
      <c r="K98" s="205"/>
      <c r="L98" s="210"/>
      <c r="M98" s="211"/>
      <c r="N98" s="212"/>
      <c r="O98" s="212"/>
      <c r="P98" s="213">
        <f>P99+P109+P129</f>
        <v>0</v>
      </c>
      <c r="Q98" s="212"/>
      <c r="R98" s="213">
        <f>R99+R109+R129</f>
        <v>35.578018399999998</v>
      </c>
      <c r="S98" s="212"/>
      <c r="T98" s="214">
        <f>T99+T109+T129</f>
        <v>0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15" t="s">
        <v>155</v>
      </c>
      <c r="AT98" s="216" t="s">
        <v>68</v>
      </c>
      <c r="AU98" s="216" t="s">
        <v>69</v>
      </c>
      <c r="AY98" s="215" t="s">
        <v>141</v>
      </c>
      <c r="BK98" s="217">
        <f>BK99+BK109+BK129</f>
        <v>0</v>
      </c>
    </row>
    <row r="99" s="12" customFormat="1" ht="22.8" customHeight="1">
      <c r="A99" s="12"/>
      <c r="B99" s="204"/>
      <c r="C99" s="205"/>
      <c r="D99" s="206" t="s">
        <v>68</v>
      </c>
      <c r="E99" s="218" t="s">
        <v>990</v>
      </c>
      <c r="F99" s="218" t="s">
        <v>991</v>
      </c>
      <c r="G99" s="205"/>
      <c r="H99" s="205"/>
      <c r="I99" s="208"/>
      <c r="J99" s="219">
        <f>BK99</f>
        <v>0</v>
      </c>
      <c r="K99" s="205"/>
      <c r="L99" s="210"/>
      <c r="M99" s="211"/>
      <c r="N99" s="212"/>
      <c r="O99" s="212"/>
      <c r="P99" s="213">
        <f>SUM(P100:P108)</f>
        <v>0</v>
      </c>
      <c r="Q99" s="212"/>
      <c r="R99" s="213">
        <f>SUM(R100:R108)</f>
        <v>2.9003000000000001</v>
      </c>
      <c r="S99" s="212"/>
      <c r="T99" s="214">
        <f>SUM(T100:T108)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15" t="s">
        <v>155</v>
      </c>
      <c r="AT99" s="216" t="s">
        <v>68</v>
      </c>
      <c r="AU99" s="216" t="s">
        <v>77</v>
      </c>
      <c r="AY99" s="215" t="s">
        <v>141</v>
      </c>
      <c r="BK99" s="217">
        <f>SUM(BK100:BK108)</f>
        <v>0</v>
      </c>
    </row>
    <row r="100" s="2" customFormat="1" ht="16.5" customHeight="1">
      <c r="A100" s="40"/>
      <c r="B100" s="41"/>
      <c r="C100" s="220" t="s">
        <v>140</v>
      </c>
      <c r="D100" s="220" t="s">
        <v>144</v>
      </c>
      <c r="E100" s="221" t="s">
        <v>992</v>
      </c>
      <c r="F100" s="222" t="s">
        <v>993</v>
      </c>
      <c r="G100" s="223" t="s">
        <v>640</v>
      </c>
      <c r="H100" s="224">
        <v>13</v>
      </c>
      <c r="I100" s="225"/>
      <c r="J100" s="226">
        <f>ROUND(I100*H100,2)</f>
        <v>0</v>
      </c>
      <c r="K100" s="222" t="s">
        <v>197</v>
      </c>
      <c r="L100" s="46"/>
      <c r="M100" s="227" t="s">
        <v>19</v>
      </c>
      <c r="N100" s="228" t="s">
        <v>40</v>
      </c>
      <c r="O100" s="86"/>
      <c r="P100" s="229">
        <f>O100*H100</f>
        <v>0</v>
      </c>
      <c r="Q100" s="229">
        <v>0</v>
      </c>
      <c r="R100" s="229">
        <f>Q100*H100</f>
        <v>0</v>
      </c>
      <c r="S100" s="229">
        <v>0</v>
      </c>
      <c r="T100" s="230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31" t="s">
        <v>514</v>
      </c>
      <c r="AT100" s="231" t="s">
        <v>144</v>
      </c>
      <c r="AU100" s="231" t="s">
        <v>79</v>
      </c>
      <c r="AY100" s="19" t="s">
        <v>141</v>
      </c>
      <c r="BE100" s="232">
        <f>IF(N100="základní",J100,0)</f>
        <v>0</v>
      </c>
      <c r="BF100" s="232">
        <f>IF(N100="snížená",J100,0)</f>
        <v>0</v>
      </c>
      <c r="BG100" s="232">
        <f>IF(N100="zákl. přenesená",J100,0)</f>
        <v>0</v>
      </c>
      <c r="BH100" s="232">
        <f>IF(N100="sníž. přenesená",J100,0)</f>
        <v>0</v>
      </c>
      <c r="BI100" s="232">
        <f>IF(N100="nulová",J100,0)</f>
        <v>0</v>
      </c>
      <c r="BJ100" s="19" t="s">
        <v>77</v>
      </c>
      <c r="BK100" s="232">
        <f>ROUND(I100*H100,2)</f>
        <v>0</v>
      </c>
      <c r="BL100" s="19" t="s">
        <v>514</v>
      </c>
      <c r="BM100" s="231" t="s">
        <v>994</v>
      </c>
    </row>
    <row r="101" s="2" customFormat="1" ht="16.5" customHeight="1">
      <c r="A101" s="40"/>
      <c r="B101" s="41"/>
      <c r="C101" s="274" t="s">
        <v>172</v>
      </c>
      <c r="D101" s="274" t="s">
        <v>364</v>
      </c>
      <c r="E101" s="275" t="s">
        <v>995</v>
      </c>
      <c r="F101" s="276" t="s">
        <v>996</v>
      </c>
      <c r="G101" s="277" t="s">
        <v>640</v>
      </c>
      <c r="H101" s="278">
        <v>13</v>
      </c>
      <c r="I101" s="279"/>
      <c r="J101" s="280">
        <f>ROUND(I101*H101,2)</f>
        <v>0</v>
      </c>
      <c r="K101" s="276" t="s">
        <v>197</v>
      </c>
      <c r="L101" s="281"/>
      <c r="M101" s="282" t="s">
        <v>19</v>
      </c>
      <c r="N101" s="283" t="s">
        <v>40</v>
      </c>
      <c r="O101" s="86"/>
      <c r="P101" s="229">
        <f>O101*H101</f>
        <v>0</v>
      </c>
      <c r="Q101" s="229">
        <v>0.0080999999999999996</v>
      </c>
      <c r="R101" s="229">
        <f>Q101*H101</f>
        <v>0.10529999999999999</v>
      </c>
      <c r="S101" s="229">
        <v>0</v>
      </c>
      <c r="T101" s="230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31" t="s">
        <v>524</v>
      </c>
      <c r="AT101" s="231" t="s">
        <v>364</v>
      </c>
      <c r="AU101" s="231" t="s">
        <v>79</v>
      </c>
      <c r="AY101" s="19" t="s">
        <v>141</v>
      </c>
      <c r="BE101" s="232">
        <f>IF(N101="základní",J101,0)</f>
        <v>0</v>
      </c>
      <c r="BF101" s="232">
        <f>IF(N101="snížená",J101,0)</f>
        <v>0</v>
      </c>
      <c r="BG101" s="232">
        <f>IF(N101="zákl. přenesená",J101,0)</f>
        <v>0</v>
      </c>
      <c r="BH101" s="232">
        <f>IF(N101="sníž. přenesená",J101,0)</f>
        <v>0</v>
      </c>
      <c r="BI101" s="232">
        <f>IF(N101="nulová",J101,0)</f>
        <v>0</v>
      </c>
      <c r="BJ101" s="19" t="s">
        <v>77</v>
      </c>
      <c r="BK101" s="232">
        <f>ROUND(I101*H101,2)</f>
        <v>0</v>
      </c>
      <c r="BL101" s="19" t="s">
        <v>524</v>
      </c>
      <c r="BM101" s="231" t="s">
        <v>997</v>
      </c>
    </row>
    <row r="102" s="2" customFormat="1" ht="24" customHeight="1">
      <c r="A102" s="40"/>
      <c r="B102" s="41"/>
      <c r="C102" s="220" t="s">
        <v>179</v>
      </c>
      <c r="D102" s="220" t="s">
        <v>144</v>
      </c>
      <c r="E102" s="221" t="s">
        <v>998</v>
      </c>
      <c r="F102" s="222" t="s">
        <v>999</v>
      </c>
      <c r="G102" s="223" t="s">
        <v>640</v>
      </c>
      <c r="H102" s="224">
        <v>1</v>
      </c>
      <c r="I102" s="225"/>
      <c r="J102" s="226">
        <f>ROUND(I102*H102,2)</f>
        <v>0</v>
      </c>
      <c r="K102" s="222" t="s">
        <v>197</v>
      </c>
      <c r="L102" s="46"/>
      <c r="M102" s="227" t="s">
        <v>19</v>
      </c>
      <c r="N102" s="228" t="s">
        <v>40</v>
      </c>
      <c r="O102" s="86"/>
      <c r="P102" s="229">
        <f>O102*H102</f>
        <v>0</v>
      </c>
      <c r="Q102" s="229">
        <v>0</v>
      </c>
      <c r="R102" s="229">
        <f>Q102*H102</f>
        <v>0</v>
      </c>
      <c r="S102" s="229">
        <v>0</v>
      </c>
      <c r="T102" s="230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31" t="s">
        <v>514</v>
      </c>
      <c r="AT102" s="231" t="s">
        <v>144</v>
      </c>
      <c r="AU102" s="231" t="s">
        <v>79</v>
      </c>
      <c r="AY102" s="19" t="s">
        <v>141</v>
      </c>
      <c r="BE102" s="232">
        <f>IF(N102="základní",J102,0)</f>
        <v>0</v>
      </c>
      <c r="BF102" s="232">
        <f>IF(N102="snížená",J102,0)</f>
        <v>0</v>
      </c>
      <c r="BG102" s="232">
        <f>IF(N102="zákl. přenesená",J102,0)</f>
        <v>0</v>
      </c>
      <c r="BH102" s="232">
        <f>IF(N102="sníž. přenesená",J102,0)</f>
        <v>0</v>
      </c>
      <c r="BI102" s="232">
        <f>IF(N102="nulová",J102,0)</f>
        <v>0</v>
      </c>
      <c r="BJ102" s="19" t="s">
        <v>77</v>
      </c>
      <c r="BK102" s="232">
        <f>ROUND(I102*H102,2)</f>
        <v>0</v>
      </c>
      <c r="BL102" s="19" t="s">
        <v>514</v>
      </c>
      <c r="BM102" s="231" t="s">
        <v>1000</v>
      </c>
    </row>
    <row r="103" s="2" customFormat="1" ht="16.5" customHeight="1">
      <c r="A103" s="40"/>
      <c r="B103" s="41"/>
      <c r="C103" s="220" t="s">
        <v>235</v>
      </c>
      <c r="D103" s="220" t="s">
        <v>144</v>
      </c>
      <c r="E103" s="221" t="s">
        <v>1001</v>
      </c>
      <c r="F103" s="222" t="s">
        <v>1002</v>
      </c>
      <c r="G103" s="223" t="s">
        <v>640</v>
      </c>
      <c r="H103" s="224">
        <v>13</v>
      </c>
      <c r="I103" s="225"/>
      <c r="J103" s="226">
        <f>ROUND(I103*H103,2)</f>
        <v>0</v>
      </c>
      <c r="K103" s="222" t="s">
        <v>197</v>
      </c>
      <c r="L103" s="46"/>
      <c r="M103" s="227" t="s">
        <v>19</v>
      </c>
      <c r="N103" s="228" t="s">
        <v>40</v>
      </c>
      <c r="O103" s="86"/>
      <c r="P103" s="229">
        <f>O103*H103</f>
        <v>0</v>
      </c>
      <c r="Q103" s="229">
        <v>0</v>
      </c>
      <c r="R103" s="229">
        <f>Q103*H103</f>
        <v>0</v>
      </c>
      <c r="S103" s="229">
        <v>0</v>
      </c>
      <c r="T103" s="230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31" t="s">
        <v>514</v>
      </c>
      <c r="AT103" s="231" t="s">
        <v>144</v>
      </c>
      <c r="AU103" s="231" t="s">
        <v>79</v>
      </c>
      <c r="AY103" s="19" t="s">
        <v>141</v>
      </c>
      <c r="BE103" s="232">
        <f>IF(N103="základní",J103,0)</f>
        <v>0</v>
      </c>
      <c r="BF103" s="232">
        <f>IF(N103="snížená",J103,0)</f>
        <v>0</v>
      </c>
      <c r="BG103" s="232">
        <f>IF(N103="zákl. přenesená",J103,0)</f>
        <v>0</v>
      </c>
      <c r="BH103" s="232">
        <f>IF(N103="sníž. přenesená",J103,0)</f>
        <v>0</v>
      </c>
      <c r="BI103" s="232">
        <f>IF(N103="nulová",J103,0)</f>
        <v>0</v>
      </c>
      <c r="BJ103" s="19" t="s">
        <v>77</v>
      </c>
      <c r="BK103" s="232">
        <f>ROUND(I103*H103,2)</f>
        <v>0</v>
      </c>
      <c r="BL103" s="19" t="s">
        <v>514</v>
      </c>
      <c r="BM103" s="231" t="s">
        <v>1003</v>
      </c>
    </row>
    <row r="104" s="2" customFormat="1" ht="36" customHeight="1">
      <c r="A104" s="40"/>
      <c r="B104" s="41"/>
      <c r="C104" s="220" t="s">
        <v>240</v>
      </c>
      <c r="D104" s="220" t="s">
        <v>144</v>
      </c>
      <c r="E104" s="221" t="s">
        <v>1004</v>
      </c>
      <c r="F104" s="222" t="s">
        <v>1005</v>
      </c>
      <c r="G104" s="223" t="s">
        <v>288</v>
      </c>
      <c r="H104" s="224">
        <v>1118</v>
      </c>
      <c r="I104" s="225"/>
      <c r="J104" s="226">
        <f>ROUND(I104*H104,2)</f>
        <v>0</v>
      </c>
      <c r="K104" s="222" t="s">
        <v>197</v>
      </c>
      <c r="L104" s="46"/>
      <c r="M104" s="227" t="s">
        <v>19</v>
      </c>
      <c r="N104" s="228" t="s">
        <v>40</v>
      </c>
      <c r="O104" s="86"/>
      <c r="P104" s="229">
        <f>O104*H104</f>
        <v>0</v>
      </c>
      <c r="Q104" s="229">
        <v>0</v>
      </c>
      <c r="R104" s="229">
        <f>Q104*H104</f>
        <v>0</v>
      </c>
      <c r="S104" s="229">
        <v>0</v>
      </c>
      <c r="T104" s="230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31" t="s">
        <v>514</v>
      </c>
      <c r="AT104" s="231" t="s">
        <v>144</v>
      </c>
      <c r="AU104" s="231" t="s">
        <v>79</v>
      </c>
      <c r="AY104" s="19" t="s">
        <v>141</v>
      </c>
      <c r="BE104" s="232">
        <f>IF(N104="základní",J104,0)</f>
        <v>0</v>
      </c>
      <c r="BF104" s="232">
        <f>IF(N104="snížená",J104,0)</f>
        <v>0</v>
      </c>
      <c r="BG104" s="232">
        <f>IF(N104="zákl. přenesená",J104,0)</f>
        <v>0</v>
      </c>
      <c r="BH104" s="232">
        <f>IF(N104="sníž. přenesená",J104,0)</f>
        <v>0</v>
      </c>
      <c r="BI104" s="232">
        <f>IF(N104="nulová",J104,0)</f>
        <v>0</v>
      </c>
      <c r="BJ104" s="19" t="s">
        <v>77</v>
      </c>
      <c r="BK104" s="232">
        <f>ROUND(I104*H104,2)</f>
        <v>0</v>
      </c>
      <c r="BL104" s="19" t="s">
        <v>514</v>
      </c>
      <c r="BM104" s="231" t="s">
        <v>1006</v>
      </c>
    </row>
    <row r="105" s="2" customFormat="1" ht="16.5" customHeight="1">
      <c r="A105" s="40"/>
      <c r="B105" s="41"/>
      <c r="C105" s="274" t="s">
        <v>245</v>
      </c>
      <c r="D105" s="274" t="s">
        <v>364</v>
      </c>
      <c r="E105" s="275" t="s">
        <v>1007</v>
      </c>
      <c r="F105" s="276" t="s">
        <v>1008</v>
      </c>
      <c r="G105" s="277" t="s">
        <v>288</v>
      </c>
      <c r="H105" s="278">
        <v>1118</v>
      </c>
      <c r="I105" s="279"/>
      <c r="J105" s="280">
        <f>ROUND(I105*H105,2)</f>
        <v>0</v>
      </c>
      <c r="K105" s="276" t="s">
        <v>197</v>
      </c>
      <c r="L105" s="281"/>
      <c r="M105" s="282" t="s">
        <v>19</v>
      </c>
      <c r="N105" s="283" t="s">
        <v>40</v>
      </c>
      <c r="O105" s="86"/>
      <c r="P105" s="229">
        <f>O105*H105</f>
        <v>0</v>
      </c>
      <c r="Q105" s="229">
        <v>0.0025000000000000001</v>
      </c>
      <c r="R105" s="229">
        <f>Q105*H105</f>
        <v>2.7949999999999999</v>
      </c>
      <c r="S105" s="229">
        <v>0</v>
      </c>
      <c r="T105" s="230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31" t="s">
        <v>524</v>
      </c>
      <c r="AT105" s="231" t="s">
        <v>364</v>
      </c>
      <c r="AU105" s="231" t="s">
        <v>79</v>
      </c>
      <c r="AY105" s="19" t="s">
        <v>141</v>
      </c>
      <c r="BE105" s="232">
        <f>IF(N105="základní",J105,0)</f>
        <v>0</v>
      </c>
      <c r="BF105" s="232">
        <f>IF(N105="snížená",J105,0)</f>
        <v>0</v>
      </c>
      <c r="BG105" s="232">
        <f>IF(N105="zákl. přenesená",J105,0)</f>
        <v>0</v>
      </c>
      <c r="BH105" s="232">
        <f>IF(N105="sníž. přenesená",J105,0)</f>
        <v>0</v>
      </c>
      <c r="BI105" s="232">
        <f>IF(N105="nulová",J105,0)</f>
        <v>0</v>
      </c>
      <c r="BJ105" s="19" t="s">
        <v>77</v>
      </c>
      <c r="BK105" s="232">
        <f>ROUND(I105*H105,2)</f>
        <v>0</v>
      </c>
      <c r="BL105" s="19" t="s">
        <v>524</v>
      </c>
      <c r="BM105" s="231" t="s">
        <v>1009</v>
      </c>
    </row>
    <row r="106" s="13" customFormat="1">
      <c r="A106" s="13"/>
      <c r="B106" s="233"/>
      <c r="C106" s="234"/>
      <c r="D106" s="235" t="s">
        <v>170</v>
      </c>
      <c r="E106" s="236" t="s">
        <v>19</v>
      </c>
      <c r="F106" s="237" t="s">
        <v>1010</v>
      </c>
      <c r="G106" s="234"/>
      <c r="H106" s="238">
        <v>1118</v>
      </c>
      <c r="I106" s="239"/>
      <c r="J106" s="234"/>
      <c r="K106" s="234"/>
      <c r="L106" s="240"/>
      <c r="M106" s="241"/>
      <c r="N106" s="242"/>
      <c r="O106" s="242"/>
      <c r="P106" s="242"/>
      <c r="Q106" s="242"/>
      <c r="R106" s="242"/>
      <c r="S106" s="242"/>
      <c r="T106" s="24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4" t="s">
        <v>170</v>
      </c>
      <c r="AU106" s="244" t="s">
        <v>79</v>
      </c>
      <c r="AV106" s="13" t="s">
        <v>79</v>
      </c>
      <c r="AW106" s="13" t="s">
        <v>31</v>
      </c>
      <c r="AX106" s="13" t="s">
        <v>77</v>
      </c>
      <c r="AY106" s="244" t="s">
        <v>141</v>
      </c>
    </row>
    <row r="107" s="2" customFormat="1" ht="16.5" customHeight="1">
      <c r="A107" s="40"/>
      <c r="B107" s="41"/>
      <c r="C107" s="220" t="s">
        <v>249</v>
      </c>
      <c r="D107" s="220" t="s">
        <v>144</v>
      </c>
      <c r="E107" s="221" t="s">
        <v>1011</v>
      </c>
      <c r="F107" s="222" t="s">
        <v>1012</v>
      </c>
      <c r="G107" s="223" t="s">
        <v>288</v>
      </c>
      <c r="H107" s="224">
        <v>1118</v>
      </c>
      <c r="I107" s="225"/>
      <c r="J107" s="226">
        <f>ROUND(I107*H107,2)</f>
        <v>0</v>
      </c>
      <c r="K107" s="222" t="s">
        <v>19</v>
      </c>
      <c r="L107" s="46"/>
      <c r="M107" s="227" t="s">
        <v>19</v>
      </c>
      <c r="N107" s="228" t="s">
        <v>40</v>
      </c>
      <c r="O107" s="86"/>
      <c r="P107" s="229">
        <f>O107*H107</f>
        <v>0</v>
      </c>
      <c r="Q107" s="229">
        <v>0</v>
      </c>
      <c r="R107" s="229">
        <f>Q107*H107</f>
        <v>0</v>
      </c>
      <c r="S107" s="229">
        <v>0</v>
      </c>
      <c r="T107" s="230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31" t="s">
        <v>514</v>
      </c>
      <c r="AT107" s="231" t="s">
        <v>144</v>
      </c>
      <c r="AU107" s="231" t="s">
        <v>79</v>
      </c>
      <c r="AY107" s="19" t="s">
        <v>141</v>
      </c>
      <c r="BE107" s="232">
        <f>IF(N107="základní",J107,0)</f>
        <v>0</v>
      </c>
      <c r="BF107" s="232">
        <f>IF(N107="snížená",J107,0)</f>
        <v>0</v>
      </c>
      <c r="BG107" s="232">
        <f>IF(N107="zákl. přenesená",J107,0)</f>
        <v>0</v>
      </c>
      <c r="BH107" s="232">
        <f>IF(N107="sníž. přenesená",J107,0)</f>
        <v>0</v>
      </c>
      <c r="BI107" s="232">
        <f>IF(N107="nulová",J107,0)</f>
        <v>0</v>
      </c>
      <c r="BJ107" s="19" t="s">
        <v>77</v>
      </c>
      <c r="BK107" s="232">
        <f>ROUND(I107*H107,2)</f>
        <v>0</v>
      </c>
      <c r="BL107" s="19" t="s">
        <v>514</v>
      </c>
      <c r="BM107" s="231" t="s">
        <v>1013</v>
      </c>
    </row>
    <row r="108" s="13" customFormat="1">
      <c r="A108" s="13"/>
      <c r="B108" s="233"/>
      <c r="C108" s="234"/>
      <c r="D108" s="235" t="s">
        <v>170</v>
      </c>
      <c r="E108" s="236" t="s">
        <v>19</v>
      </c>
      <c r="F108" s="237" t="s">
        <v>1014</v>
      </c>
      <c r="G108" s="234"/>
      <c r="H108" s="238">
        <v>1118</v>
      </c>
      <c r="I108" s="239"/>
      <c r="J108" s="234"/>
      <c r="K108" s="234"/>
      <c r="L108" s="240"/>
      <c r="M108" s="241"/>
      <c r="N108" s="242"/>
      <c r="O108" s="242"/>
      <c r="P108" s="242"/>
      <c r="Q108" s="242"/>
      <c r="R108" s="242"/>
      <c r="S108" s="242"/>
      <c r="T108" s="24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4" t="s">
        <v>170</v>
      </c>
      <c r="AU108" s="244" t="s">
        <v>79</v>
      </c>
      <c r="AV108" s="13" t="s">
        <v>79</v>
      </c>
      <c r="AW108" s="13" t="s">
        <v>31</v>
      </c>
      <c r="AX108" s="13" t="s">
        <v>77</v>
      </c>
      <c r="AY108" s="244" t="s">
        <v>141</v>
      </c>
    </row>
    <row r="109" s="12" customFormat="1" ht="22.8" customHeight="1">
      <c r="A109" s="12"/>
      <c r="B109" s="204"/>
      <c r="C109" s="205"/>
      <c r="D109" s="206" t="s">
        <v>68</v>
      </c>
      <c r="E109" s="218" t="s">
        <v>1015</v>
      </c>
      <c r="F109" s="218" t="s">
        <v>1016</v>
      </c>
      <c r="G109" s="205"/>
      <c r="H109" s="205"/>
      <c r="I109" s="208"/>
      <c r="J109" s="219">
        <f>BK109</f>
        <v>0</v>
      </c>
      <c r="K109" s="205"/>
      <c r="L109" s="210"/>
      <c r="M109" s="211"/>
      <c r="N109" s="212"/>
      <c r="O109" s="212"/>
      <c r="P109" s="213">
        <f>SUM(P110:P128)</f>
        <v>0</v>
      </c>
      <c r="Q109" s="212"/>
      <c r="R109" s="213">
        <f>SUM(R110:R128)</f>
        <v>0.058480000000000004</v>
      </c>
      <c r="S109" s="212"/>
      <c r="T109" s="214">
        <f>SUM(T110:T128)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15" t="s">
        <v>155</v>
      </c>
      <c r="AT109" s="216" t="s">
        <v>68</v>
      </c>
      <c r="AU109" s="216" t="s">
        <v>77</v>
      </c>
      <c r="AY109" s="215" t="s">
        <v>141</v>
      </c>
      <c r="BK109" s="217">
        <f>SUM(BK110:BK128)</f>
        <v>0</v>
      </c>
    </row>
    <row r="110" s="2" customFormat="1" ht="16.5" customHeight="1">
      <c r="A110" s="40"/>
      <c r="B110" s="41"/>
      <c r="C110" s="220" t="s">
        <v>256</v>
      </c>
      <c r="D110" s="220" t="s">
        <v>144</v>
      </c>
      <c r="E110" s="221" t="s">
        <v>1017</v>
      </c>
      <c r="F110" s="222" t="s">
        <v>1018</v>
      </c>
      <c r="G110" s="223" t="s">
        <v>793</v>
      </c>
      <c r="H110" s="224">
        <v>2</v>
      </c>
      <c r="I110" s="225"/>
      <c r="J110" s="226">
        <f>ROUND(I110*H110,2)</f>
        <v>0</v>
      </c>
      <c r="K110" s="222" t="s">
        <v>19</v>
      </c>
      <c r="L110" s="46"/>
      <c r="M110" s="227" t="s">
        <v>19</v>
      </c>
      <c r="N110" s="228" t="s">
        <v>40</v>
      </c>
      <c r="O110" s="86"/>
      <c r="P110" s="229">
        <f>O110*H110</f>
        <v>0</v>
      </c>
      <c r="Q110" s="229">
        <v>0</v>
      </c>
      <c r="R110" s="229">
        <f>Q110*H110</f>
        <v>0</v>
      </c>
      <c r="S110" s="229">
        <v>0</v>
      </c>
      <c r="T110" s="23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31" t="s">
        <v>514</v>
      </c>
      <c r="AT110" s="231" t="s">
        <v>144</v>
      </c>
      <c r="AU110" s="231" t="s">
        <v>79</v>
      </c>
      <c r="AY110" s="19" t="s">
        <v>141</v>
      </c>
      <c r="BE110" s="232">
        <f>IF(N110="základní",J110,0)</f>
        <v>0</v>
      </c>
      <c r="BF110" s="232">
        <f>IF(N110="snížená",J110,0)</f>
        <v>0</v>
      </c>
      <c r="BG110" s="232">
        <f>IF(N110="zákl. přenesená",J110,0)</f>
        <v>0</v>
      </c>
      <c r="BH110" s="232">
        <f>IF(N110="sníž. přenesená",J110,0)</f>
        <v>0</v>
      </c>
      <c r="BI110" s="232">
        <f>IF(N110="nulová",J110,0)</f>
        <v>0</v>
      </c>
      <c r="BJ110" s="19" t="s">
        <v>77</v>
      </c>
      <c r="BK110" s="232">
        <f>ROUND(I110*H110,2)</f>
        <v>0</v>
      </c>
      <c r="BL110" s="19" t="s">
        <v>514</v>
      </c>
      <c r="BM110" s="231" t="s">
        <v>1019</v>
      </c>
    </row>
    <row r="111" s="13" customFormat="1">
      <c r="A111" s="13"/>
      <c r="B111" s="233"/>
      <c r="C111" s="234"/>
      <c r="D111" s="235" t="s">
        <v>170</v>
      </c>
      <c r="E111" s="236" t="s">
        <v>19</v>
      </c>
      <c r="F111" s="237" t="s">
        <v>79</v>
      </c>
      <c r="G111" s="234"/>
      <c r="H111" s="238">
        <v>2</v>
      </c>
      <c r="I111" s="239"/>
      <c r="J111" s="234"/>
      <c r="K111" s="234"/>
      <c r="L111" s="240"/>
      <c r="M111" s="241"/>
      <c r="N111" s="242"/>
      <c r="O111" s="242"/>
      <c r="P111" s="242"/>
      <c r="Q111" s="242"/>
      <c r="R111" s="242"/>
      <c r="S111" s="242"/>
      <c r="T111" s="24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4" t="s">
        <v>170</v>
      </c>
      <c r="AU111" s="244" t="s">
        <v>79</v>
      </c>
      <c r="AV111" s="13" t="s">
        <v>79</v>
      </c>
      <c r="AW111" s="13" t="s">
        <v>31</v>
      </c>
      <c r="AX111" s="13" t="s">
        <v>77</v>
      </c>
      <c r="AY111" s="244" t="s">
        <v>141</v>
      </c>
    </row>
    <row r="112" s="2" customFormat="1" ht="16.5" customHeight="1">
      <c r="A112" s="40"/>
      <c r="B112" s="41"/>
      <c r="C112" s="220" t="s">
        <v>261</v>
      </c>
      <c r="D112" s="220" t="s">
        <v>144</v>
      </c>
      <c r="E112" s="221" t="s">
        <v>1020</v>
      </c>
      <c r="F112" s="222" t="s">
        <v>1021</v>
      </c>
      <c r="G112" s="223" t="s">
        <v>1022</v>
      </c>
      <c r="H112" s="224">
        <v>48</v>
      </c>
      <c r="I112" s="225"/>
      <c r="J112" s="226">
        <f>ROUND(I112*H112,2)</f>
        <v>0</v>
      </c>
      <c r="K112" s="222" t="s">
        <v>19</v>
      </c>
      <c r="L112" s="46"/>
      <c r="M112" s="227" t="s">
        <v>19</v>
      </c>
      <c r="N112" s="228" t="s">
        <v>40</v>
      </c>
      <c r="O112" s="86"/>
      <c r="P112" s="229">
        <f>O112*H112</f>
        <v>0</v>
      </c>
      <c r="Q112" s="229">
        <v>0</v>
      </c>
      <c r="R112" s="229">
        <f>Q112*H112</f>
        <v>0</v>
      </c>
      <c r="S112" s="229">
        <v>0</v>
      </c>
      <c r="T112" s="23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31" t="s">
        <v>514</v>
      </c>
      <c r="AT112" s="231" t="s">
        <v>144</v>
      </c>
      <c r="AU112" s="231" t="s">
        <v>79</v>
      </c>
      <c r="AY112" s="19" t="s">
        <v>141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19" t="s">
        <v>77</v>
      </c>
      <c r="BK112" s="232">
        <f>ROUND(I112*H112,2)</f>
        <v>0</v>
      </c>
      <c r="BL112" s="19" t="s">
        <v>514</v>
      </c>
      <c r="BM112" s="231" t="s">
        <v>1023</v>
      </c>
    </row>
    <row r="113" s="13" customFormat="1">
      <c r="A113" s="13"/>
      <c r="B113" s="233"/>
      <c r="C113" s="234"/>
      <c r="D113" s="235" t="s">
        <v>170</v>
      </c>
      <c r="E113" s="236" t="s">
        <v>19</v>
      </c>
      <c r="F113" s="237" t="s">
        <v>762</v>
      </c>
      <c r="G113" s="234"/>
      <c r="H113" s="238">
        <v>48</v>
      </c>
      <c r="I113" s="239"/>
      <c r="J113" s="234"/>
      <c r="K113" s="234"/>
      <c r="L113" s="240"/>
      <c r="M113" s="241"/>
      <c r="N113" s="242"/>
      <c r="O113" s="242"/>
      <c r="P113" s="242"/>
      <c r="Q113" s="242"/>
      <c r="R113" s="242"/>
      <c r="S113" s="242"/>
      <c r="T113" s="24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4" t="s">
        <v>170</v>
      </c>
      <c r="AU113" s="244" t="s">
        <v>79</v>
      </c>
      <c r="AV113" s="13" t="s">
        <v>79</v>
      </c>
      <c r="AW113" s="13" t="s">
        <v>31</v>
      </c>
      <c r="AX113" s="13" t="s">
        <v>77</v>
      </c>
      <c r="AY113" s="244" t="s">
        <v>141</v>
      </c>
    </row>
    <row r="114" s="2" customFormat="1" ht="16.5" customHeight="1">
      <c r="A114" s="40"/>
      <c r="B114" s="41"/>
      <c r="C114" s="220" t="s">
        <v>277</v>
      </c>
      <c r="D114" s="220" t="s">
        <v>144</v>
      </c>
      <c r="E114" s="221" t="s">
        <v>1024</v>
      </c>
      <c r="F114" s="222" t="s">
        <v>1025</v>
      </c>
      <c r="G114" s="223" t="s">
        <v>288</v>
      </c>
      <c r="H114" s="224">
        <v>172</v>
      </c>
      <c r="I114" s="225"/>
      <c r="J114" s="226">
        <f>ROUND(I114*H114,2)</f>
        <v>0</v>
      </c>
      <c r="K114" s="222" t="s">
        <v>19</v>
      </c>
      <c r="L114" s="46"/>
      <c r="M114" s="227" t="s">
        <v>19</v>
      </c>
      <c r="N114" s="228" t="s">
        <v>40</v>
      </c>
      <c r="O114" s="86"/>
      <c r="P114" s="229">
        <f>O114*H114</f>
        <v>0</v>
      </c>
      <c r="Q114" s="229">
        <v>0</v>
      </c>
      <c r="R114" s="229">
        <f>Q114*H114</f>
        <v>0</v>
      </c>
      <c r="S114" s="229">
        <v>0</v>
      </c>
      <c r="T114" s="230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31" t="s">
        <v>514</v>
      </c>
      <c r="AT114" s="231" t="s">
        <v>144</v>
      </c>
      <c r="AU114" s="231" t="s">
        <v>79</v>
      </c>
      <c r="AY114" s="19" t="s">
        <v>141</v>
      </c>
      <c r="BE114" s="232">
        <f>IF(N114="základní",J114,0)</f>
        <v>0</v>
      </c>
      <c r="BF114" s="232">
        <f>IF(N114="snížená",J114,0)</f>
        <v>0</v>
      </c>
      <c r="BG114" s="232">
        <f>IF(N114="zákl. přenesená",J114,0)</f>
        <v>0</v>
      </c>
      <c r="BH114" s="232">
        <f>IF(N114="sníž. přenesená",J114,0)</f>
        <v>0</v>
      </c>
      <c r="BI114" s="232">
        <f>IF(N114="nulová",J114,0)</f>
        <v>0</v>
      </c>
      <c r="BJ114" s="19" t="s">
        <v>77</v>
      </c>
      <c r="BK114" s="232">
        <f>ROUND(I114*H114,2)</f>
        <v>0</v>
      </c>
      <c r="BL114" s="19" t="s">
        <v>514</v>
      </c>
      <c r="BM114" s="231" t="s">
        <v>1026</v>
      </c>
    </row>
    <row r="115" s="13" customFormat="1">
      <c r="A115" s="13"/>
      <c r="B115" s="233"/>
      <c r="C115" s="234"/>
      <c r="D115" s="235" t="s">
        <v>170</v>
      </c>
      <c r="E115" s="236" t="s">
        <v>19</v>
      </c>
      <c r="F115" s="237" t="s">
        <v>1027</v>
      </c>
      <c r="G115" s="234"/>
      <c r="H115" s="238">
        <v>172</v>
      </c>
      <c r="I115" s="239"/>
      <c r="J115" s="234"/>
      <c r="K115" s="234"/>
      <c r="L115" s="240"/>
      <c r="M115" s="241"/>
      <c r="N115" s="242"/>
      <c r="O115" s="242"/>
      <c r="P115" s="242"/>
      <c r="Q115" s="242"/>
      <c r="R115" s="242"/>
      <c r="S115" s="242"/>
      <c r="T115" s="24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4" t="s">
        <v>170</v>
      </c>
      <c r="AU115" s="244" t="s">
        <v>79</v>
      </c>
      <c r="AV115" s="13" t="s">
        <v>79</v>
      </c>
      <c r="AW115" s="13" t="s">
        <v>31</v>
      </c>
      <c r="AX115" s="13" t="s">
        <v>77</v>
      </c>
      <c r="AY115" s="244" t="s">
        <v>141</v>
      </c>
    </row>
    <row r="116" s="2" customFormat="1" ht="16.5" customHeight="1">
      <c r="A116" s="40"/>
      <c r="B116" s="41"/>
      <c r="C116" s="220" t="s">
        <v>8</v>
      </c>
      <c r="D116" s="220" t="s">
        <v>144</v>
      </c>
      <c r="E116" s="221" t="s">
        <v>1028</v>
      </c>
      <c r="F116" s="222" t="s">
        <v>1029</v>
      </c>
      <c r="G116" s="223" t="s">
        <v>288</v>
      </c>
      <c r="H116" s="224">
        <v>172</v>
      </c>
      <c r="I116" s="225"/>
      <c r="J116" s="226">
        <f>ROUND(I116*H116,2)</f>
        <v>0</v>
      </c>
      <c r="K116" s="222" t="s">
        <v>197</v>
      </c>
      <c r="L116" s="46"/>
      <c r="M116" s="227" t="s">
        <v>19</v>
      </c>
      <c r="N116" s="228" t="s">
        <v>40</v>
      </c>
      <c r="O116" s="86"/>
      <c r="P116" s="229">
        <f>O116*H116</f>
        <v>0</v>
      </c>
      <c r="Q116" s="229">
        <v>0</v>
      </c>
      <c r="R116" s="229">
        <f>Q116*H116</f>
        <v>0</v>
      </c>
      <c r="S116" s="229">
        <v>0</v>
      </c>
      <c r="T116" s="230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31" t="s">
        <v>514</v>
      </c>
      <c r="AT116" s="231" t="s">
        <v>144</v>
      </c>
      <c r="AU116" s="231" t="s">
        <v>79</v>
      </c>
      <c r="AY116" s="19" t="s">
        <v>141</v>
      </c>
      <c r="BE116" s="232">
        <f>IF(N116="základní",J116,0)</f>
        <v>0</v>
      </c>
      <c r="BF116" s="232">
        <f>IF(N116="snížená",J116,0)</f>
        <v>0</v>
      </c>
      <c r="BG116" s="232">
        <f>IF(N116="zákl. přenesená",J116,0)</f>
        <v>0</v>
      </c>
      <c r="BH116" s="232">
        <f>IF(N116="sníž. přenesená",J116,0)</f>
        <v>0</v>
      </c>
      <c r="BI116" s="232">
        <f>IF(N116="nulová",J116,0)</f>
        <v>0</v>
      </c>
      <c r="BJ116" s="19" t="s">
        <v>77</v>
      </c>
      <c r="BK116" s="232">
        <f>ROUND(I116*H116,2)</f>
        <v>0</v>
      </c>
      <c r="BL116" s="19" t="s">
        <v>514</v>
      </c>
      <c r="BM116" s="231" t="s">
        <v>1030</v>
      </c>
    </row>
    <row r="117" s="14" customFormat="1">
      <c r="A117" s="14"/>
      <c r="B117" s="250"/>
      <c r="C117" s="251"/>
      <c r="D117" s="235" t="s">
        <v>170</v>
      </c>
      <c r="E117" s="252" t="s">
        <v>19</v>
      </c>
      <c r="F117" s="253" t="s">
        <v>1031</v>
      </c>
      <c r="G117" s="251"/>
      <c r="H117" s="252" t="s">
        <v>19</v>
      </c>
      <c r="I117" s="254"/>
      <c r="J117" s="251"/>
      <c r="K117" s="251"/>
      <c r="L117" s="255"/>
      <c r="M117" s="256"/>
      <c r="N117" s="257"/>
      <c r="O117" s="257"/>
      <c r="P117" s="257"/>
      <c r="Q117" s="257"/>
      <c r="R117" s="257"/>
      <c r="S117" s="257"/>
      <c r="T117" s="258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59" t="s">
        <v>170</v>
      </c>
      <c r="AU117" s="259" t="s">
        <v>79</v>
      </c>
      <c r="AV117" s="14" t="s">
        <v>77</v>
      </c>
      <c r="AW117" s="14" t="s">
        <v>31</v>
      </c>
      <c r="AX117" s="14" t="s">
        <v>69</v>
      </c>
      <c r="AY117" s="259" t="s">
        <v>141</v>
      </c>
    </row>
    <row r="118" s="13" customFormat="1">
      <c r="A118" s="13"/>
      <c r="B118" s="233"/>
      <c r="C118" s="234"/>
      <c r="D118" s="235" t="s">
        <v>170</v>
      </c>
      <c r="E118" s="236" t="s">
        <v>19</v>
      </c>
      <c r="F118" s="237" t="s">
        <v>1032</v>
      </c>
      <c r="G118" s="234"/>
      <c r="H118" s="238">
        <v>172</v>
      </c>
      <c r="I118" s="239"/>
      <c r="J118" s="234"/>
      <c r="K118" s="234"/>
      <c r="L118" s="240"/>
      <c r="M118" s="241"/>
      <c r="N118" s="242"/>
      <c r="O118" s="242"/>
      <c r="P118" s="242"/>
      <c r="Q118" s="242"/>
      <c r="R118" s="242"/>
      <c r="S118" s="242"/>
      <c r="T118" s="24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4" t="s">
        <v>170</v>
      </c>
      <c r="AU118" s="244" t="s">
        <v>79</v>
      </c>
      <c r="AV118" s="13" t="s">
        <v>79</v>
      </c>
      <c r="AW118" s="13" t="s">
        <v>31</v>
      </c>
      <c r="AX118" s="13" t="s">
        <v>77</v>
      </c>
      <c r="AY118" s="244" t="s">
        <v>141</v>
      </c>
    </row>
    <row r="119" s="2" customFormat="1" ht="16.5" customHeight="1">
      <c r="A119" s="40"/>
      <c r="B119" s="41"/>
      <c r="C119" s="274" t="s">
        <v>293</v>
      </c>
      <c r="D119" s="274" t="s">
        <v>364</v>
      </c>
      <c r="E119" s="275" t="s">
        <v>1033</v>
      </c>
      <c r="F119" s="276" t="s">
        <v>1034</v>
      </c>
      <c r="G119" s="277" t="s">
        <v>288</v>
      </c>
      <c r="H119" s="278">
        <v>172</v>
      </c>
      <c r="I119" s="279"/>
      <c r="J119" s="280">
        <f>ROUND(I119*H119,2)</f>
        <v>0</v>
      </c>
      <c r="K119" s="276" t="s">
        <v>197</v>
      </c>
      <c r="L119" s="281"/>
      <c r="M119" s="282" t="s">
        <v>19</v>
      </c>
      <c r="N119" s="283" t="s">
        <v>40</v>
      </c>
      <c r="O119" s="86"/>
      <c r="P119" s="229">
        <f>O119*H119</f>
        <v>0</v>
      </c>
      <c r="Q119" s="229">
        <v>0.00034000000000000002</v>
      </c>
      <c r="R119" s="229">
        <f>Q119*H119</f>
        <v>0.058480000000000004</v>
      </c>
      <c r="S119" s="229">
        <v>0</v>
      </c>
      <c r="T119" s="230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31" t="s">
        <v>524</v>
      </c>
      <c r="AT119" s="231" t="s">
        <v>364</v>
      </c>
      <c r="AU119" s="231" t="s">
        <v>79</v>
      </c>
      <c r="AY119" s="19" t="s">
        <v>141</v>
      </c>
      <c r="BE119" s="232">
        <f>IF(N119="základní",J119,0)</f>
        <v>0</v>
      </c>
      <c r="BF119" s="232">
        <f>IF(N119="snížená",J119,0)</f>
        <v>0</v>
      </c>
      <c r="BG119" s="232">
        <f>IF(N119="zákl. přenesená",J119,0)</f>
        <v>0</v>
      </c>
      <c r="BH119" s="232">
        <f>IF(N119="sníž. přenesená",J119,0)</f>
        <v>0</v>
      </c>
      <c r="BI119" s="232">
        <f>IF(N119="nulová",J119,0)</f>
        <v>0</v>
      </c>
      <c r="BJ119" s="19" t="s">
        <v>77</v>
      </c>
      <c r="BK119" s="232">
        <f>ROUND(I119*H119,2)</f>
        <v>0</v>
      </c>
      <c r="BL119" s="19" t="s">
        <v>524</v>
      </c>
      <c r="BM119" s="231" t="s">
        <v>1035</v>
      </c>
    </row>
    <row r="120" s="2" customFormat="1" ht="16.5" customHeight="1">
      <c r="A120" s="40"/>
      <c r="B120" s="41"/>
      <c r="C120" s="220" t="s">
        <v>298</v>
      </c>
      <c r="D120" s="220" t="s">
        <v>144</v>
      </c>
      <c r="E120" s="221" t="s">
        <v>1036</v>
      </c>
      <c r="F120" s="222" t="s">
        <v>1037</v>
      </c>
      <c r="G120" s="223" t="s">
        <v>640</v>
      </c>
      <c r="H120" s="224">
        <v>2</v>
      </c>
      <c r="I120" s="225"/>
      <c r="J120" s="226">
        <f>ROUND(I120*H120,2)</f>
        <v>0</v>
      </c>
      <c r="K120" s="222" t="s">
        <v>197</v>
      </c>
      <c r="L120" s="46"/>
      <c r="M120" s="227" t="s">
        <v>19</v>
      </c>
      <c r="N120" s="228" t="s">
        <v>40</v>
      </c>
      <c r="O120" s="86"/>
      <c r="P120" s="229">
        <f>O120*H120</f>
        <v>0</v>
      </c>
      <c r="Q120" s="229">
        <v>0</v>
      </c>
      <c r="R120" s="229">
        <f>Q120*H120</f>
        <v>0</v>
      </c>
      <c r="S120" s="229">
        <v>0</v>
      </c>
      <c r="T120" s="230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31" t="s">
        <v>514</v>
      </c>
      <c r="AT120" s="231" t="s">
        <v>144</v>
      </c>
      <c r="AU120" s="231" t="s">
        <v>79</v>
      </c>
      <c r="AY120" s="19" t="s">
        <v>141</v>
      </c>
      <c r="BE120" s="232">
        <f>IF(N120="základní",J120,0)</f>
        <v>0</v>
      </c>
      <c r="BF120" s="232">
        <f>IF(N120="snížená",J120,0)</f>
        <v>0</v>
      </c>
      <c r="BG120" s="232">
        <f>IF(N120="zákl. přenesená",J120,0)</f>
        <v>0</v>
      </c>
      <c r="BH120" s="232">
        <f>IF(N120="sníž. přenesená",J120,0)</f>
        <v>0</v>
      </c>
      <c r="BI120" s="232">
        <f>IF(N120="nulová",J120,0)</f>
        <v>0</v>
      </c>
      <c r="BJ120" s="19" t="s">
        <v>77</v>
      </c>
      <c r="BK120" s="232">
        <f>ROUND(I120*H120,2)</f>
        <v>0</v>
      </c>
      <c r="BL120" s="19" t="s">
        <v>514</v>
      </c>
      <c r="BM120" s="231" t="s">
        <v>1038</v>
      </c>
    </row>
    <row r="121" s="2" customFormat="1" ht="16.5" customHeight="1">
      <c r="A121" s="40"/>
      <c r="B121" s="41"/>
      <c r="C121" s="220" t="s">
        <v>303</v>
      </c>
      <c r="D121" s="220" t="s">
        <v>144</v>
      </c>
      <c r="E121" s="221" t="s">
        <v>1039</v>
      </c>
      <c r="F121" s="222" t="s">
        <v>1040</v>
      </c>
      <c r="G121" s="223" t="s">
        <v>1041</v>
      </c>
      <c r="H121" s="224">
        <v>0.17199999999999999</v>
      </c>
      <c r="I121" s="225"/>
      <c r="J121" s="226">
        <f>ROUND(I121*H121,2)</f>
        <v>0</v>
      </c>
      <c r="K121" s="222" t="s">
        <v>197</v>
      </c>
      <c r="L121" s="46"/>
      <c r="M121" s="227" t="s">
        <v>19</v>
      </c>
      <c r="N121" s="228" t="s">
        <v>40</v>
      </c>
      <c r="O121" s="86"/>
      <c r="P121" s="229">
        <f>O121*H121</f>
        <v>0</v>
      </c>
      <c r="Q121" s="229">
        <v>0</v>
      </c>
      <c r="R121" s="229">
        <f>Q121*H121</f>
        <v>0</v>
      </c>
      <c r="S121" s="229">
        <v>0</v>
      </c>
      <c r="T121" s="230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31" t="s">
        <v>514</v>
      </c>
      <c r="AT121" s="231" t="s">
        <v>144</v>
      </c>
      <c r="AU121" s="231" t="s">
        <v>79</v>
      </c>
      <c r="AY121" s="19" t="s">
        <v>141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19" t="s">
        <v>77</v>
      </c>
      <c r="BK121" s="232">
        <f>ROUND(I121*H121,2)</f>
        <v>0</v>
      </c>
      <c r="BL121" s="19" t="s">
        <v>514</v>
      </c>
      <c r="BM121" s="231" t="s">
        <v>1042</v>
      </c>
    </row>
    <row r="122" s="2" customFormat="1" ht="16.5" customHeight="1">
      <c r="A122" s="40"/>
      <c r="B122" s="41"/>
      <c r="C122" s="220" t="s">
        <v>310</v>
      </c>
      <c r="D122" s="220" t="s">
        <v>144</v>
      </c>
      <c r="E122" s="221" t="s">
        <v>1043</v>
      </c>
      <c r="F122" s="222" t="s">
        <v>1044</v>
      </c>
      <c r="G122" s="223" t="s">
        <v>288</v>
      </c>
      <c r="H122" s="224">
        <v>2100</v>
      </c>
      <c r="I122" s="225"/>
      <c r="J122" s="226">
        <f>ROUND(I122*H122,2)</f>
        <v>0</v>
      </c>
      <c r="K122" s="222" t="s">
        <v>197</v>
      </c>
      <c r="L122" s="46"/>
      <c r="M122" s="227" t="s">
        <v>19</v>
      </c>
      <c r="N122" s="228" t="s">
        <v>40</v>
      </c>
      <c r="O122" s="86"/>
      <c r="P122" s="229">
        <f>O122*H122</f>
        <v>0</v>
      </c>
      <c r="Q122" s="229">
        <v>0</v>
      </c>
      <c r="R122" s="229">
        <f>Q122*H122</f>
        <v>0</v>
      </c>
      <c r="S122" s="229">
        <v>0</v>
      </c>
      <c r="T122" s="230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31" t="s">
        <v>514</v>
      </c>
      <c r="AT122" s="231" t="s">
        <v>144</v>
      </c>
      <c r="AU122" s="231" t="s">
        <v>79</v>
      </c>
      <c r="AY122" s="19" t="s">
        <v>141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19" t="s">
        <v>77</v>
      </c>
      <c r="BK122" s="232">
        <f>ROUND(I122*H122,2)</f>
        <v>0</v>
      </c>
      <c r="BL122" s="19" t="s">
        <v>514</v>
      </c>
      <c r="BM122" s="231" t="s">
        <v>1045</v>
      </c>
    </row>
    <row r="123" s="13" customFormat="1">
      <c r="A123" s="13"/>
      <c r="B123" s="233"/>
      <c r="C123" s="234"/>
      <c r="D123" s="235" t="s">
        <v>170</v>
      </c>
      <c r="E123" s="236" t="s">
        <v>19</v>
      </c>
      <c r="F123" s="237" t="s">
        <v>1046</v>
      </c>
      <c r="G123" s="234"/>
      <c r="H123" s="238">
        <v>2100</v>
      </c>
      <c r="I123" s="239"/>
      <c r="J123" s="234"/>
      <c r="K123" s="234"/>
      <c r="L123" s="240"/>
      <c r="M123" s="241"/>
      <c r="N123" s="242"/>
      <c r="O123" s="242"/>
      <c r="P123" s="242"/>
      <c r="Q123" s="242"/>
      <c r="R123" s="242"/>
      <c r="S123" s="242"/>
      <c r="T123" s="24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4" t="s">
        <v>170</v>
      </c>
      <c r="AU123" s="244" t="s">
        <v>79</v>
      </c>
      <c r="AV123" s="13" t="s">
        <v>79</v>
      </c>
      <c r="AW123" s="13" t="s">
        <v>31</v>
      </c>
      <c r="AX123" s="13" t="s">
        <v>77</v>
      </c>
      <c r="AY123" s="244" t="s">
        <v>141</v>
      </c>
    </row>
    <row r="124" s="2" customFormat="1" ht="16.5" customHeight="1">
      <c r="A124" s="40"/>
      <c r="B124" s="41"/>
      <c r="C124" s="220" t="s">
        <v>315</v>
      </c>
      <c r="D124" s="220" t="s">
        <v>144</v>
      </c>
      <c r="E124" s="221" t="s">
        <v>1047</v>
      </c>
      <c r="F124" s="222" t="s">
        <v>1048</v>
      </c>
      <c r="G124" s="223" t="s">
        <v>288</v>
      </c>
      <c r="H124" s="224">
        <v>2100</v>
      </c>
      <c r="I124" s="225"/>
      <c r="J124" s="226">
        <f>ROUND(I124*H124,2)</f>
        <v>0</v>
      </c>
      <c r="K124" s="222" t="s">
        <v>19</v>
      </c>
      <c r="L124" s="46"/>
      <c r="M124" s="227" t="s">
        <v>19</v>
      </c>
      <c r="N124" s="228" t="s">
        <v>40</v>
      </c>
      <c r="O124" s="86"/>
      <c r="P124" s="229">
        <f>O124*H124</f>
        <v>0</v>
      </c>
      <c r="Q124" s="229">
        <v>0</v>
      </c>
      <c r="R124" s="229">
        <f>Q124*H124</f>
        <v>0</v>
      </c>
      <c r="S124" s="229">
        <v>0</v>
      </c>
      <c r="T124" s="23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31" t="s">
        <v>514</v>
      </c>
      <c r="AT124" s="231" t="s">
        <v>144</v>
      </c>
      <c r="AU124" s="231" t="s">
        <v>79</v>
      </c>
      <c r="AY124" s="19" t="s">
        <v>141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9" t="s">
        <v>77</v>
      </c>
      <c r="BK124" s="232">
        <f>ROUND(I124*H124,2)</f>
        <v>0</v>
      </c>
      <c r="BL124" s="19" t="s">
        <v>514</v>
      </c>
      <c r="BM124" s="231" t="s">
        <v>1049</v>
      </c>
    </row>
    <row r="125" s="13" customFormat="1">
      <c r="A125" s="13"/>
      <c r="B125" s="233"/>
      <c r="C125" s="234"/>
      <c r="D125" s="235" t="s">
        <v>170</v>
      </c>
      <c r="E125" s="236" t="s">
        <v>19</v>
      </c>
      <c r="F125" s="237" t="s">
        <v>1050</v>
      </c>
      <c r="G125" s="234"/>
      <c r="H125" s="238">
        <v>2100</v>
      </c>
      <c r="I125" s="239"/>
      <c r="J125" s="234"/>
      <c r="K125" s="234"/>
      <c r="L125" s="240"/>
      <c r="M125" s="241"/>
      <c r="N125" s="242"/>
      <c r="O125" s="242"/>
      <c r="P125" s="242"/>
      <c r="Q125" s="242"/>
      <c r="R125" s="242"/>
      <c r="S125" s="242"/>
      <c r="T125" s="24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4" t="s">
        <v>170</v>
      </c>
      <c r="AU125" s="244" t="s">
        <v>79</v>
      </c>
      <c r="AV125" s="13" t="s">
        <v>79</v>
      </c>
      <c r="AW125" s="13" t="s">
        <v>31</v>
      </c>
      <c r="AX125" s="13" t="s">
        <v>77</v>
      </c>
      <c r="AY125" s="244" t="s">
        <v>141</v>
      </c>
    </row>
    <row r="126" s="2" customFormat="1" ht="16.5" customHeight="1">
      <c r="A126" s="40"/>
      <c r="B126" s="41"/>
      <c r="C126" s="220" t="s">
        <v>7</v>
      </c>
      <c r="D126" s="220" t="s">
        <v>144</v>
      </c>
      <c r="E126" s="221" t="s">
        <v>1051</v>
      </c>
      <c r="F126" s="222" t="s">
        <v>1052</v>
      </c>
      <c r="G126" s="223" t="s">
        <v>640</v>
      </c>
      <c r="H126" s="224">
        <v>1</v>
      </c>
      <c r="I126" s="225"/>
      <c r="J126" s="226">
        <f>ROUND(I126*H126,2)</f>
        <v>0</v>
      </c>
      <c r="K126" s="222" t="s">
        <v>197</v>
      </c>
      <c r="L126" s="46"/>
      <c r="M126" s="227" t="s">
        <v>19</v>
      </c>
      <c r="N126" s="228" t="s">
        <v>40</v>
      </c>
      <c r="O126" s="86"/>
      <c r="P126" s="229">
        <f>O126*H126</f>
        <v>0</v>
      </c>
      <c r="Q126" s="229">
        <v>0</v>
      </c>
      <c r="R126" s="229">
        <f>Q126*H126</f>
        <v>0</v>
      </c>
      <c r="S126" s="229">
        <v>0</v>
      </c>
      <c r="T126" s="230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31" t="s">
        <v>514</v>
      </c>
      <c r="AT126" s="231" t="s">
        <v>144</v>
      </c>
      <c r="AU126" s="231" t="s">
        <v>79</v>
      </c>
      <c r="AY126" s="19" t="s">
        <v>141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9" t="s">
        <v>77</v>
      </c>
      <c r="BK126" s="232">
        <f>ROUND(I126*H126,2)</f>
        <v>0</v>
      </c>
      <c r="BL126" s="19" t="s">
        <v>514</v>
      </c>
      <c r="BM126" s="231" t="s">
        <v>1053</v>
      </c>
    </row>
    <row r="127" s="2" customFormat="1" ht="16.5" customHeight="1">
      <c r="A127" s="40"/>
      <c r="B127" s="41"/>
      <c r="C127" s="220" t="s">
        <v>327</v>
      </c>
      <c r="D127" s="220" t="s">
        <v>144</v>
      </c>
      <c r="E127" s="221" t="s">
        <v>1054</v>
      </c>
      <c r="F127" s="222" t="s">
        <v>1055</v>
      </c>
      <c r="G127" s="223" t="s">
        <v>640</v>
      </c>
      <c r="H127" s="224">
        <v>1</v>
      </c>
      <c r="I127" s="225"/>
      <c r="J127" s="226">
        <f>ROUND(I127*H127,2)</f>
        <v>0</v>
      </c>
      <c r="K127" s="222" t="s">
        <v>19</v>
      </c>
      <c r="L127" s="46"/>
      <c r="M127" s="227" t="s">
        <v>19</v>
      </c>
      <c r="N127" s="228" t="s">
        <v>40</v>
      </c>
      <c r="O127" s="86"/>
      <c r="P127" s="229">
        <f>O127*H127</f>
        <v>0</v>
      </c>
      <c r="Q127" s="229">
        <v>0</v>
      </c>
      <c r="R127" s="229">
        <f>Q127*H127</f>
        <v>0</v>
      </c>
      <c r="S127" s="229">
        <v>0</v>
      </c>
      <c r="T127" s="230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31" t="s">
        <v>514</v>
      </c>
      <c r="AT127" s="231" t="s">
        <v>144</v>
      </c>
      <c r="AU127" s="231" t="s">
        <v>79</v>
      </c>
      <c r="AY127" s="19" t="s">
        <v>141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19" t="s">
        <v>77</v>
      </c>
      <c r="BK127" s="232">
        <f>ROUND(I127*H127,2)</f>
        <v>0</v>
      </c>
      <c r="BL127" s="19" t="s">
        <v>514</v>
      </c>
      <c r="BM127" s="231" t="s">
        <v>1056</v>
      </c>
    </row>
    <row r="128" s="2" customFormat="1" ht="24" customHeight="1">
      <c r="A128" s="40"/>
      <c r="B128" s="41"/>
      <c r="C128" s="220" t="s">
        <v>334</v>
      </c>
      <c r="D128" s="220" t="s">
        <v>144</v>
      </c>
      <c r="E128" s="221" t="s">
        <v>1057</v>
      </c>
      <c r="F128" s="222" t="s">
        <v>1058</v>
      </c>
      <c r="G128" s="223" t="s">
        <v>640</v>
      </c>
      <c r="H128" s="224">
        <v>1</v>
      </c>
      <c r="I128" s="225"/>
      <c r="J128" s="226">
        <f>ROUND(I128*H128,2)</f>
        <v>0</v>
      </c>
      <c r="K128" s="222" t="s">
        <v>197</v>
      </c>
      <c r="L128" s="46"/>
      <c r="M128" s="227" t="s">
        <v>19</v>
      </c>
      <c r="N128" s="228" t="s">
        <v>40</v>
      </c>
      <c r="O128" s="86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31" t="s">
        <v>514</v>
      </c>
      <c r="AT128" s="231" t="s">
        <v>144</v>
      </c>
      <c r="AU128" s="231" t="s">
        <v>79</v>
      </c>
      <c r="AY128" s="19" t="s">
        <v>141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9" t="s">
        <v>77</v>
      </c>
      <c r="BK128" s="232">
        <f>ROUND(I128*H128,2)</f>
        <v>0</v>
      </c>
      <c r="BL128" s="19" t="s">
        <v>514</v>
      </c>
      <c r="BM128" s="231" t="s">
        <v>1059</v>
      </c>
    </row>
    <row r="129" s="12" customFormat="1" ht="22.8" customHeight="1">
      <c r="A129" s="12"/>
      <c r="B129" s="204"/>
      <c r="C129" s="205"/>
      <c r="D129" s="206" t="s">
        <v>68</v>
      </c>
      <c r="E129" s="218" t="s">
        <v>509</v>
      </c>
      <c r="F129" s="218" t="s">
        <v>510</v>
      </c>
      <c r="G129" s="205"/>
      <c r="H129" s="205"/>
      <c r="I129" s="208"/>
      <c r="J129" s="219">
        <f>BK129</f>
        <v>0</v>
      </c>
      <c r="K129" s="205"/>
      <c r="L129" s="210"/>
      <c r="M129" s="211"/>
      <c r="N129" s="212"/>
      <c r="O129" s="212"/>
      <c r="P129" s="213">
        <f>SUM(P130:P136)</f>
        <v>0</v>
      </c>
      <c r="Q129" s="212"/>
      <c r="R129" s="213">
        <f>SUM(R130:R136)</f>
        <v>32.6192384</v>
      </c>
      <c r="S129" s="212"/>
      <c r="T129" s="214">
        <f>SUM(T130:T136)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5" t="s">
        <v>155</v>
      </c>
      <c r="AT129" s="216" t="s">
        <v>68</v>
      </c>
      <c r="AU129" s="216" t="s">
        <v>77</v>
      </c>
      <c r="AY129" s="215" t="s">
        <v>141</v>
      </c>
      <c r="BK129" s="217">
        <f>SUM(BK130:BK136)</f>
        <v>0</v>
      </c>
    </row>
    <row r="130" s="2" customFormat="1" ht="16.5" customHeight="1">
      <c r="A130" s="40"/>
      <c r="B130" s="41"/>
      <c r="C130" s="220" t="s">
        <v>342</v>
      </c>
      <c r="D130" s="220" t="s">
        <v>144</v>
      </c>
      <c r="E130" s="221" t="s">
        <v>1060</v>
      </c>
      <c r="F130" s="222" t="s">
        <v>1061</v>
      </c>
      <c r="G130" s="223" t="s">
        <v>1041</v>
      </c>
      <c r="H130" s="224">
        <v>1.1180000000000001</v>
      </c>
      <c r="I130" s="225"/>
      <c r="J130" s="226">
        <f>ROUND(I130*H130,2)</f>
        <v>0</v>
      </c>
      <c r="K130" s="222" t="s">
        <v>197</v>
      </c>
      <c r="L130" s="46"/>
      <c r="M130" s="227" t="s">
        <v>19</v>
      </c>
      <c r="N130" s="228" t="s">
        <v>40</v>
      </c>
      <c r="O130" s="86"/>
      <c r="P130" s="229">
        <f>O130*H130</f>
        <v>0</v>
      </c>
      <c r="Q130" s="229">
        <v>0.0088000000000000005</v>
      </c>
      <c r="R130" s="229">
        <f>Q130*H130</f>
        <v>0.0098384000000000024</v>
      </c>
      <c r="S130" s="229">
        <v>0</v>
      </c>
      <c r="T130" s="230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31" t="s">
        <v>514</v>
      </c>
      <c r="AT130" s="231" t="s">
        <v>144</v>
      </c>
      <c r="AU130" s="231" t="s">
        <v>79</v>
      </c>
      <c r="AY130" s="19" t="s">
        <v>141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19" t="s">
        <v>77</v>
      </c>
      <c r="BK130" s="232">
        <f>ROUND(I130*H130,2)</f>
        <v>0</v>
      </c>
      <c r="BL130" s="19" t="s">
        <v>514</v>
      </c>
      <c r="BM130" s="231" t="s">
        <v>1062</v>
      </c>
    </row>
    <row r="131" s="2" customFormat="1" ht="36" customHeight="1">
      <c r="A131" s="40"/>
      <c r="B131" s="41"/>
      <c r="C131" s="220" t="s">
        <v>500</v>
      </c>
      <c r="D131" s="220" t="s">
        <v>144</v>
      </c>
      <c r="E131" s="221" t="s">
        <v>1063</v>
      </c>
      <c r="F131" s="222" t="s">
        <v>1064</v>
      </c>
      <c r="G131" s="223" t="s">
        <v>288</v>
      </c>
      <c r="H131" s="224">
        <v>23</v>
      </c>
      <c r="I131" s="225"/>
      <c r="J131" s="226">
        <f>ROUND(I131*H131,2)</f>
        <v>0</v>
      </c>
      <c r="K131" s="222" t="s">
        <v>197</v>
      </c>
      <c r="L131" s="46"/>
      <c r="M131" s="227" t="s">
        <v>19</v>
      </c>
      <c r="N131" s="228" t="s">
        <v>40</v>
      </c>
      <c r="O131" s="86"/>
      <c r="P131" s="229">
        <f>O131*H131</f>
        <v>0</v>
      </c>
      <c r="Q131" s="229">
        <v>0</v>
      </c>
      <c r="R131" s="229">
        <f>Q131*H131</f>
        <v>0</v>
      </c>
      <c r="S131" s="229">
        <v>0</v>
      </c>
      <c r="T131" s="230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31" t="s">
        <v>514</v>
      </c>
      <c r="AT131" s="231" t="s">
        <v>144</v>
      </c>
      <c r="AU131" s="231" t="s">
        <v>79</v>
      </c>
      <c r="AY131" s="19" t="s">
        <v>141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9" t="s">
        <v>77</v>
      </c>
      <c r="BK131" s="232">
        <f>ROUND(I131*H131,2)</f>
        <v>0</v>
      </c>
      <c r="BL131" s="19" t="s">
        <v>514</v>
      </c>
      <c r="BM131" s="231" t="s">
        <v>1065</v>
      </c>
    </row>
    <row r="132" s="2" customFormat="1" ht="24" customHeight="1">
      <c r="A132" s="40"/>
      <c r="B132" s="41"/>
      <c r="C132" s="220" t="s">
        <v>504</v>
      </c>
      <c r="D132" s="220" t="s">
        <v>144</v>
      </c>
      <c r="E132" s="221" t="s">
        <v>1066</v>
      </c>
      <c r="F132" s="222" t="s">
        <v>1067</v>
      </c>
      <c r="G132" s="223" t="s">
        <v>288</v>
      </c>
      <c r="H132" s="224">
        <v>69</v>
      </c>
      <c r="I132" s="225"/>
      <c r="J132" s="226">
        <f>ROUND(I132*H132,2)</f>
        <v>0</v>
      </c>
      <c r="K132" s="222" t="s">
        <v>197</v>
      </c>
      <c r="L132" s="46"/>
      <c r="M132" s="227" t="s">
        <v>19</v>
      </c>
      <c r="N132" s="228" t="s">
        <v>40</v>
      </c>
      <c r="O132" s="86"/>
      <c r="P132" s="229">
        <f>O132*H132</f>
        <v>0</v>
      </c>
      <c r="Q132" s="229">
        <v>0.20300000000000001</v>
      </c>
      <c r="R132" s="229">
        <f>Q132*H132</f>
        <v>14.007000000000001</v>
      </c>
      <c r="S132" s="229">
        <v>0</v>
      </c>
      <c r="T132" s="230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31" t="s">
        <v>514</v>
      </c>
      <c r="AT132" s="231" t="s">
        <v>144</v>
      </c>
      <c r="AU132" s="231" t="s">
        <v>79</v>
      </c>
      <c r="AY132" s="19" t="s">
        <v>141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19" t="s">
        <v>77</v>
      </c>
      <c r="BK132" s="232">
        <f>ROUND(I132*H132,2)</f>
        <v>0</v>
      </c>
      <c r="BL132" s="19" t="s">
        <v>514</v>
      </c>
      <c r="BM132" s="231" t="s">
        <v>1068</v>
      </c>
    </row>
    <row r="133" s="2" customFormat="1" ht="16.5" customHeight="1">
      <c r="A133" s="40"/>
      <c r="B133" s="41"/>
      <c r="C133" s="274" t="s">
        <v>511</v>
      </c>
      <c r="D133" s="274" t="s">
        <v>364</v>
      </c>
      <c r="E133" s="275" t="s">
        <v>453</v>
      </c>
      <c r="F133" s="276" t="s">
        <v>454</v>
      </c>
      <c r="G133" s="277" t="s">
        <v>252</v>
      </c>
      <c r="H133" s="278">
        <v>17.388000000000002</v>
      </c>
      <c r="I133" s="279"/>
      <c r="J133" s="280">
        <f>ROUND(I133*H133,2)</f>
        <v>0</v>
      </c>
      <c r="K133" s="276" t="s">
        <v>197</v>
      </c>
      <c r="L133" s="281"/>
      <c r="M133" s="282" t="s">
        <v>19</v>
      </c>
      <c r="N133" s="283" t="s">
        <v>40</v>
      </c>
      <c r="O133" s="86"/>
      <c r="P133" s="229">
        <f>O133*H133</f>
        <v>0</v>
      </c>
      <c r="Q133" s="229">
        <v>1</v>
      </c>
      <c r="R133" s="229">
        <f>Q133*H133</f>
        <v>17.388000000000002</v>
      </c>
      <c r="S133" s="229">
        <v>0</v>
      </c>
      <c r="T133" s="230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31" t="s">
        <v>524</v>
      </c>
      <c r="AT133" s="231" t="s">
        <v>364</v>
      </c>
      <c r="AU133" s="231" t="s">
        <v>79</v>
      </c>
      <c r="AY133" s="19" t="s">
        <v>141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19" t="s">
        <v>77</v>
      </c>
      <c r="BK133" s="232">
        <f>ROUND(I133*H133,2)</f>
        <v>0</v>
      </c>
      <c r="BL133" s="19" t="s">
        <v>524</v>
      </c>
      <c r="BM133" s="231" t="s">
        <v>1069</v>
      </c>
    </row>
    <row r="134" s="13" customFormat="1">
      <c r="A134" s="13"/>
      <c r="B134" s="233"/>
      <c r="C134" s="234"/>
      <c r="D134" s="235" t="s">
        <v>170</v>
      </c>
      <c r="E134" s="236" t="s">
        <v>19</v>
      </c>
      <c r="F134" s="237" t="s">
        <v>1070</v>
      </c>
      <c r="G134" s="234"/>
      <c r="H134" s="238">
        <v>17.388000000000002</v>
      </c>
      <c r="I134" s="239"/>
      <c r="J134" s="234"/>
      <c r="K134" s="234"/>
      <c r="L134" s="240"/>
      <c r="M134" s="241"/>
      <c r="N134" s="242"/>
      <c r="O134" s="242"/>
      <c r="P134" s="242"/>
      <c r="Q134" s="242"/>
      <c r="R134" s="242"/>
      <c r="S134" s="242"/>
      <c r="T134" s="24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4" t="s">
        <v>170</v>
      </c>
      <c r="AU134" s="244" t="s">
        <v>79</v>
      </c>
      <c r="AV134" s="13" t="s">
        <v>79</v>
      </c>
      <c r="AW134" s="13" t="s">
        <v>31</v>
      </c>
      <c r="AX134" s="13" t="s">
        <v>77</v>
      </c>
      <c r="AY134" s="244" t="s">
        <v>141</v>
      </c>
    </row>
    <row r="135" s="2" customFormat="1" ht="16.5" customHeight="1">
      <c r="A135" s="40"/>
      <c r="B135" s="41"/>
      <c r="C135" s="274" t="s">
        <v>516</v>
      </c>
      <c r="D135" s="274" t="s">
        <v>364</v>
      </c>
      <c r="E135" s="275" t="s">
        <v>1071</v>
      </c>
      <c r="F135" s="276" t="s">
        <v>1072</v>
      </c>
      <c r="G135" s="277" t="s">
        <v>288</v>
      </c>
      <c r="H135" s="278">
        <v>69</v>
      </c>
      <c r="I135" s="279"/>
      <c r="J135" s="280">
        <f>ROUND(I135*H135,2)</f>
        <v>0</v>
      </c>
      <c r="K135" s="276" t="s">
        <v>197</v>
      </c>
      <c r="L135" s="281"/>
      <c r="M135" s="282" t="s">
        <v>19</v>
      </c>
      <c r="N135" s="283" t="s">
        <v>40</v>
      </c>
      <c r="O135" s="86"/>
      <c r="P135" s="229">
        <f>O135*H135</f>
        <v>0</v>
      </c>
      <c r="Q135" s="229">
        <v>0.017600000000000001</v>
      </c>
      <c r="R135" s="229">
        <f>Q135*H135</f>
        <v>1.2144000000000002</v>
      </c>
      <c r="S135" s="229">
        <v>0</v>
      </c>
      <c r="T135" s="230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31" t="s">
        <v>524</v>
      </c>
      <c r="AT135" s="231" t="s">
        <v>364</v>
      </c>
      <c r="AU135" s="231" t="s">
        <v>79</v>
      </c>
      <c r="AY135" s="19" t="s">
        <v>141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19" t="s">
        <v>77</v>
      </c>
      <c r="BK135" s="232">
        <f>ROUND(I135*H135,2)</f>
        <v>0</v>
      </c>
      <c r="BL135" s="19" t="s">
        <v>524</v>
      </c>
      <c r="BM135" s="231" t="s">
        <v>1073</v>
      </c>
    </row>
    <row r="136" s="2" customFormat="1" ht="24" customHeight="1">
      <c r="A136" s="40"/>
      <c r="B136" s="41"/>
      <c r="C136" s="220" t="s">
        <v>521</v>
      </c>
      <c r="D136" s="220" t="s">
        <v>144</v>
      </c>
      <c r="E136" s="221" t="s">
        <v>1074</v>
      </c>
      <c r="F136" s="222" t="s">
        <v>1075</v>
      </c>
      <c r="G136" s="223" t="s">
        <v>288</v>
      </c>
      <c r="H136" s="224">
        <v>23</v>
      </c>
      <c r="I136" s="225"/>
      <c r="J136" s="226">
        <f>ROUND(I136*H136,2)</f>
        <v>0</v>
      </c>
      <c r="K136" s="222" t="s">
        <v>197</v>
      </c>
      <c r="L136" s="46"/>
      <c r="M136" s="245" t="s">
        <v>19</v>
      </c>
      <c r="N136" s="246" t="s">
        <v>40</v>
      </c>
      <c r="O136" s="247"/>
      <c r="P136" s="248">
        <f>O136*H136</f>
        <v>0</v>
      </c>
      <c r="Q136" s="248">
        <v>0</v>
      </c>
      <c r="R136" s="248">
        <f>Q136*H136</f>
        <v>0</v>
      </c>
      <c r="S136" s="248">
        <v>0</v>
      </c>
      <c r="T136" s="249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31" t="s">
        <v>514</v>
      </c>
      <c r="AT136" s="231" t="s">
        <v>144</v>
      </c>
      <c r="AU136" s="231" t="s">
        <v>79</v>
      </c>
      <c r="AY136" s="19" t="s">
        <v>141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19" t="s">
        <v>77</v>
      </c>
      <c r="BK136" s="232">
        <f>ROUND(I136*H136,2)</f>
        <v>0</v>
      </c>
      <c r="BL136" s="19" t="s">
        <v>514</v>
      </c>
      <c r="BM136" s="231" t="s">
        <v>1076</v>
      </c>
    </row>
    <row r="137" s="2" customFormat="1" ht="6.96" customHeight="1">
      <c r="A137" s="40"/>
      <c r="B137" s="61"/>
      <c r="C137" s="62"/>
      <c r="D137" s="62"/>
      <c r="E137" s="62"/>
      <c r="F137" s="62"/>
      <c r="G137" s="62"/>
      <c r="H137" s="62"/>
      <c r="I137" s="168"/>
      <c r="J137" s="62"/>
      <c r="K137" s="62"/>
      <c r="L137" s="46"/>
      <c r="M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</row>
  </sheetData>
  <sheetProtection sheet="1" autoFilter="0" formatColumns="0" formatRows="0" objects="1" scenarios="1" spinCount="100000" saltValue="LUyULmXdxTDQb+15viImB5iX9eyTEW7J1/iJ+fBfk1lkNqVnnE7RMVgSYMmYIqstNi+r5VkrSqBGuRhq0l5B5g==" hashValue="4WLNAH+KUMz1jrco7rd7MK6lAx+9AQn7aUsbEyPaW9TimzP6Z/F/9YFqB3kF/7QwOXCuHR6jCzHDvY02teb+Zg==" algorithmName="SHA-512" password="CC35"/>
  <autoFilter ref="C84:K136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Jiří Bílek</dc:creator>
  <cp:lastModifiedBy>Jiří Bílek</cp:lastModifiedBy>
  <dcterms:created xsi:type="dcterms:W3CDTF">2019-11-04T12:57:39Z</dcterms:created>
  <dcterms:modified xsi:type="dcterms:W3CDTF">2019-11-04T12:57:54Z</dcterms:modified>
</cp:coreProperties>
</file>